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tabRatio="837" activeTab="0"/>
  </bookViews>
  <sheets>
    <sheet name="Poder Legislativo Federal" sheetId="1" r:id="rId1"/>
    <sheet name="Poder Ejecutivo Federal" sheetId="2" r:id="rId2"/>
    <sheet name="Poder Judicial" sheetId="3" r:id="rId3"/>
    <sheet name="Gobernación" sheetId="4" r:id="rId4"/>
    <sheet name="Relaciones Exteriores" sheetId="5" r:id="rId5"/>
    <sheet name="SHCP" sheetId="6" r:id="rId6"/>
    <sheet name="SEDENA" sheetId="7" r:id="rId7"/>
    <sheet name="SAGARPA " sheetId="8" r:id="rId8"/>
    <sheet name="SCT " sheetId="9" r:id="rId9"/>
    <sheet name="Economía" sheetId="10" r:id="rId10"/>
    <sheet name="SEP " sheetId="11" r:id="rId11"/>
    <sheet name="Salud " sheetId="12" r:id="rId12"/>
    <sheet name="Marina" sheetId="13" r:id="rId13"/>
    <sheet name="Trabajo y Previsión Social" sheetId="14" r:id="rId14"/>
    <sheet name="SRA " sheetId="15" r:id="rId15"/>
    <sheet name="SEMARNAT" sheetId="16" r:id="rId16"/>
    <sheet name="PGR" sheetId="17" r:id="rId17"/>
    <sheet name="Energía" sheetId="18" r:id="rId18"/>
    <sheet name="Aportaciones Seguridad Social " sheetId="19" r:id="rId19"/>
    <sheet name="SEDESOL" sheetId="20" r:id="rId20"/>
    <sheet name="Turismo " sheetId="21" r:id="rId21"/>
    <sheet name="IFE " sheetId="22" r:id="rId22"/>
    <sheet name="Provisiones Salariales  y E" sheetId="23" r:id="rId23"/>
    <sheet name="Deuda Pública " sheetId="24" r:id="rId24"/>
    <sheet name="Prev. Aportaciones SEBNTyA" sheetId="25" r:id="rId25"/>
    <sheet name="Función Pública " sheetId="26" r:id="rId26"/>
    <sheet name="Participaciones Federales" sheetId="27" r:id="rId27"/>
    <sheet name="ADEFAS" sheetId="28" r:id="rId28"/>
    <sheet name="Tribunales Agrarios " sheetId="29" r:id="rId29"/>
    <sheet name="Trib. Fed. Justicia Fiscal y A " sheetId="30" r:id="rId30"/>
    <sheet name="Aportaciones Federales" sheetId="31" r:id="rId31"/>
    <sheet name="Erogaciones Programas AADB " sheetId="32" r:id="rId32"/>
    <sheet name="CNDH " sheetId="33" r:id="rId33"/>
    <sheet name="Seguridad Pública " sheetId="34" r:id="rId34"/>
    <sheet name="Consejería Jurídica del  E. Fed" sheetId="35" r:id="rId35"/>
    <sheet name="CONACYT " sheetId="36" r:id="rId36"/>
  </sheets>
  <definedNames/>
  <calcPr fullCalcOnLoad="1"/>
</workbook>
</file>

<file path=xl/sharedStrings.xml><?xml version="1.0" encoding="utf-8"?>
<sst xmlns="http://schemas.openxmlformats.org/spreadsheetml/2006/main" count="2595" uniqueCount="1190">
  <si>
    <t>Unidad Especializada en Investigación de Delitos Cometidos por Servidores Públicos y contra la Administración de Justicia</t>
  </si>
  <si>
    <t>Dirección General de Promoción de la Cultura en Derechos Humanos, Atención a Quejas e Inspección</t>
  </si>
  <si>
    <t>Dirección General de Atención a Recomendaciones y Amigables Conciliaciones en Derechos Humanos</t>
  </si>
  <si>
    <t>Dirección General de Prevención del Delito y Servicios a la Comunidad</t>
  </si>
  <si>
    <t>Fiscalía Especializada para la Atención de Delitos Electorales</t>
  </si>
  <si>
    <t>Dirección General de Telemática</t>
  </si>
  <si>
    <t>Dirección General de Servicios Aéreos</t>
  </si>
  <si>
    <t>Dirección General de Inspección Interna</t>
  </si>
  <si>
    <t>Dirección General de Supervisión e Inspección Interna para la Agencia Federal de Investigación</t>
  </si>
  <si>
    <t>Dirección General de Delitos Cometidos por Servidores Públicos de la Institución</t>
  </si>
  <si>
    <t>Comisión Reguladora de Energía</t>
  </si>
  <si>
    <t>Instituto Nacional de Investigaciones Nucleares</t>
  </si>
  <si>
    <t>Unidad de Política y Control Presupuestario</t>
  </si>
  <si>
    <t>Subsecretaria de Operación Turística</t>
  </si>
  <si>
    <t>Dirección General de Desarrollo de Productos Turísticos</t>
  </si>
  <si>
    <t>Instituto Nacional para la Educación de los Adultos</t>
  </si>
  <si>
    <t>Instituto Nacional de Lenguas Indígenas</t>
  </si>
  <si>
    <t>Instituto Mexicano de Cinematografía</t>
  </si>
  <si>
    <t xml:space="preserve">Total de Obras Públicas </t>
  </si>
  <si>
    <t>Dirección General de Ingenieros</t>
  </si>
  <si>
    <t>Liconsa, S.A. De C.V.</t>
  </si>
  <si>
    <t>Instituto Mexicano de la Juventud</t>
  </si>
  <si>
    <t>Instituto Mexicano de la Radio</t>
  </si>
  <si>
    <t>Instituto Nacional para la Evaluación de la Educación</t>
  </si>
  <si>
    <t>Patronato de Obras e Instalaciones del Instituto Politécnico Nacional</t>
  </si>
  <si>
    <t>Universidad Autónoma Agraria Antonio Narro</t>
  </si>
  <si>
    <t>Televisión Metropolitana, S.A. de C.V.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</si>
  <si>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</si>
  <si>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</si>
  <si>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</si>
  <si>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</si>
  <si>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</si>
  <si>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</si>
  <si>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</si>
  <si>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</si>
  <si>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</si>
  <si>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Servicios</t>
  </si>
  <si>
    <t>Dirección General de Administración y Finanzas</t>
  </si>
  <si>
    <t>Materiales, Suministros y Prendas de Protección para Seguridad Pública y Nacional</t>
  </si>
  <si>
    <t>Unidad de Funcionarios Conciliadores</t>
  </si>
  <si>
    <t>Unidad de Asuntos Internacionales</t>
  </si>
  <si>
    <t>Subsecretaría del Trabajo, Seguridad y Previsión Social</t>
  </si>
  <si>
    <t>Dirección General de Inspección Federal del Trabajo</t>
  </si>
  <si>
    <t>Primera Sala Regional Peninsular, con sede en Mérida, Yuc.</t>
  </si>
  <si>
    <t>Sala Regional del Pacifico-Centro, con sede en la Ciudad de Morelia, Estado de Michoacán</t>
  </si>
  <si>
    <t>Segunda Sala Regional Hidalgo-México, con sede en Tlalnepantla, Méx.</t>
  </si>
  <si>
    <t>Sala Regional del Centro II, con sede en Querétaro, Qro.</t>
  </si>
  <si>
    <t>Sala Regional del Noreste I, con sede en Tijuana, B.C.</t>
  </si>
  <si>
    <t>Sala Regional del Noreste III, con sede en Culiacán, Sin.</t>
  </si>
  <si>
    <t>Segunda Sala Regional del Norte Centro II, con sede en Torreón, Coah.</t>
  </si>
  <si>
    <t>Sala Regional Chiapas-Tabasco, con sede en Tuxtla Gutiérrez, Chiapas</t>
  </si>
  <si>
    <t>Coordinación de Asesores</t>
  </si>
  <si>
    <t>Delegación en Chihuhua</t>
  </si>
  <si>
    <t>Delegación en Distrito Federal</t>
  </si>
  <si>
    <t>Sala Regional del Caribe, con sede en Cancún, Quintana Roo.</t>
  </si>
  <si>
    <t>Tercera Sala Regional del Norte- Centro II, con sede en la Ciudad de Torreón, Estado de Coahuila</t>
  </si>
  <si>
    <t>Previsiones para Servicios Públicos</t>
  </si>
  <si>
    <t>Dirección General de Quejas y Orientación</t>
  </si>
  <si>
    <t>Unidad de Vinculación para la Transparencia</t>
  </si>
  <si>
    <t>Coordinación General de Órganos de Vigilancia y Control</t>
  </si>
  <si>
    <t>Unidad de Control y Evaluación de la Gestión Publica</t>
  </si>
  <si>
    <t>Dirección General de Auditorias Externas</t>
  </si>
  <si>
    <t>Dirección General de Atención Ciudadana</t>
  </si>
  <si>
    <t>Dirección General de Inconformidades</t>
  </si>
  <si>
    <t>Subsecretaría de Desarrollo Urbano y Ordenación del Territorio</t>
  </si>
  <si>
    <t>Dirección General de Geoestadística y Padrones de Beneficiarios</t>
  </si>
  <si>
    <t>Segunda Sala Regional de Oriente, con sede en Puebla, Pue.</t>
  </si>
  <si>
    <t>Centro de Investigación en Química Aplicada</t>
  </si>
  <si>
    <t>Centro de Investigación en Alimentación  y Desarrollo, A.C.</t>
  </si>
  <si>
    <t>Proyecto de Presupuesto de Egresos de la Federación para el Poder Legislativo Federal, por unidades responsables y por nivel de desagregación de capítulos y concepto de gasto, 2008. (Pesos).</t>
  </si>
  <si>
    <t>Delegación en Michoacán</t>
  </si>
  <si>
    <t>Delegación en el Estado de México</t>
  </si>
  <si>
    <t>Delegación en  Nuevo León</t>
  </si>
  <si>
    <t>Delegación en  Oaxaca</t>
  </si>
  <si>
    <t>Proyecto de Presupuesto de Egresos de la Federación para la Secretaría de Agricultura, Ganadería, Desarrollo Rural, Pesca y Alimentación, por unidades responsables y por nivel de desagregación de capítulos y concepto de gasto, 2008. (Pesos).</t>
  </si>
  <si>
    <t>Delegación en Querétaro</t>
  </si>
  <si>
    <t>Coordinación General de Planeación y Centros S.C.T.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</si>
  <si>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</si>
  <si>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</si>
  <si>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</si>
  <si>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</si>
  <si>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</si>
  <si>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</si>
  <si>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</si>
  <si>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</si>
  <si>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</si>
  <si>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</si>
  <si>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</si>
  <si>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</si>
  <si>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</si>
  <si>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Estado de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</si>
  <si>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</si>
  <si>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</si>
  <si>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</si>
  <si>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</si>
  <si>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</si>
  <si>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</si>
  <si>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</si>
  <si>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</si>
  <si>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</si>
  <si>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Proyecto de Presupuesto de Egresos de la Federación para el Instituto Federal Electoral, por unidades responsables y por nivel de desagregación de capítulos y concepto de gasto, 2008. (Pesos).</t>
  </si>
  <si>
    <t>Instituto Nacional de Administración Pública, A.C.</t>
  </si>
  <si>
    <t>Subsidios a las Entidades Federativas y Munisipios</t>
  </si>
  <si>
    <t>Proyecto de Presupuesto de Egresos de la Federación para la Secretaría de Turismo, por unidades responsables y por nivel de desagregación de capítulos y concepto de gasto, 2008. (Pesos).</t>
  </si>
  <si>
    <t>Proyecto de Presupuesto de Egresos de la Federación para la Secretaría de la Defensa Nacional, por unidades responsables y por nivel de desagregación de capítulos y concepto de gasto, 2008. (Pesos).</t>
  </si>
  <si>
    <t>Proyecto de Presupuesto de Egresos de la Federación para la Secretaría de Comunicaciones y Transportes, por unidades responsables y por nivel de desagregación de capítulos y concepto de gasto, 2008. (Pesos).</t>
  </si>
  <si>
    <t>Proyecto de Presupuesto de Egresos de la Federación para la Secretaría de Economía, por unidades responsables y por nivel de desagregación de capítulos y concepto de gasto, 2008. (Pesos).</t>
  </si>
  <si>
    <t>Servicio de Información  Agroalimentaria y Pesquera</t>
  </si>
  <si>
    <t>Dirección General de Autotransporte Federal</t>
  </si>
  <si>
    <t>Instituto
Nacional
para el
Federalismo 
y el Desarrollo
Municipal</t>
  </si>
  <si>
    <t>Subprocuraduría de Derechos Humanos, Atención a Víctimas y Servicios a la Comunidad</t>
  </si>
  <si>
    <t>Dirección General de Atención a Víctimas del Delito</t>
  </si>
  <si>
    <t>Pérdidas del Erario y Gastos por Concepto de Responsabilidades Resoluciones Judiciales y pago de Liquidaciones</t>
  </si>
  <si>
    <t>Equipo e Instrumental Medico y de Laboratorio</t>
  </si>
  <si>
    <t>Total de la Secretaría de  Medio Ambiente y Recursos Naturales</t>
  </si>
  <si>
    <t>Visitaduría General</t>
  </si>
  <si>
    <t>Dirección General de Visitaduría</t>
  </si>
  <si>
    <t>Maquinaria y Equipo Agropecuario, Industrial, de Comunicaciones y de uso Informático.</t>
  </si>
  <si>
    <t xml:space="preserve">Total de Provisiones y Aportaciones  para los Sistemas de Educación Básica, Normal, Tecnológica y de Adultos </t>
  </si>
  <si>
    <t>Secretaría Ejecutiva de la Comisión Intersecretarial para la Transparencia y el Combate a la
Corrupción en la Administración Pública Federal</t>
  </si>
  <si>
    <t>Dirección General de Operación Regional y Contraloría Social</t>
  </si>
  <si>
    <t xml:space="preserve">Dirección General de Ingreso, Capacitación y Certificación </t>
  </si>
  <si>
    <t>Órgano  Interno de Control</t>
  </si>
  <si>
    <t>Dirección General de Prevención del Delito</t>
  </si>
  <si>
    <t>Dirección General de  Recursos Humanos</t>
  </si>
  <si>
    <t>Dirección General de Transparencia y Mejora Regulatoria</t>
  </si>
  <si>
    <t>Dirección General de Derechos Humanos</t>
  </si>
  <si>
    <t>Dirección General de Profesionalización y Normatividad de Carrera Policial</t>
  </si>
  <si>
    <t>Conserjería Jurídica del Ejecutivo Federal</t>
  </si>
  <si>
    <t>Delegación Estatal en el Estado de México</t>
  </si>
  <si>
    <t>Dirección General de Control y Registro de Aseguramientos Ministeriales</t>
  </si>
  <si>
    <t>Administracion Portuaria Integral de Ensenada, S.A de C.V</t>
  </si>
  <si>
    <t>Administracion Portuaria Integral de Mazatlan, S.A de C.V.</t>
  </si>
  <si>
    <t>Administracion Portuaria Integral de Topolobampo S.A. de C.V.</t>
  </si>
  <si>
    <t>Administracion Portuaria Integral de Tuxpan S.A de C.V.</t>
  </si>
  <si>
    <t>Administracion Portuaria Integral de Guaymas S.A de C.V</t>
  </si>
  <si>
    <t>Administarcion Portuaria Integral de Coatzacoalcos S.A. de C.V.</t>
  </si>
  <si>
    <t>Unidad de Planeación y Evaluación de Políticas Educativas</t>
  </si>
  <si>
    <t>Dirección General de Políticas Publicas y Coordinación Interinstitucional</t>
  </si>
  <si>
    <t>Proyecto de Presupuesto de Egresos de la Federación para el Poder Ejecutivo Federal, por unidades responsables y por nivel de desagregación de capítulos y concepto de gasto, 2008. (Pesos).</t>
  </si>
  <si>
    <t>Proyecto de Presupuesto de Egresos de la Federación para el Poder Judicial, por unidades responsables y por nivel de desagregación de capítulos y concepto de gasto, 2008. (Pesos).</t>
  </si>
  <si>
    <t>Dirección General de Equidad y Género</t>
  </si>
  <si>
    <t>Dirección General de Capacitación</t>
  </si>
  <si>
    <t>Dirección General de Productividad</t>
  </si>
  <si>
    <t>Dirección General de Desarrollo Humano</t>
  </si>
  <si>
    <t>Dirección General de Programación y Presupuesto</t>
  </si>
  <si>
    <t>Dirección General de Recursos Materiales y Servicios Generales</t>
  </si>
  <si>
    <t>Dirección General de Informática y Telecomunicaciones</t>
  </si>
  <si>
    <t xml:space="preserve">Comité Nacional Mixto de Protección al Salario </t>
  </si>
  <si>
    <t>Comisión Nacional de los Salarios Mínimos</t>
  </si>
  <si>
    <t>Delegación Metropolitana en el Distrito Federal</t>
  </si>
  <si>
    <t>Unidad de Comunicación Social</t>
  </si>
  <si>
    <t>Representación Regional Noroeste</t>
  </si>
  <si>
    <t>Representación Regional Norte</t>
  </si>
  <si>
    <t>Representación Regional Noreste</t>
  </si>
  <si>
    <t>Representación Regional Occidente</t>
  </si>
  <si>
    <t>Representación Regional Pacífico Centro</t>
  </si>
  <si>
    <t>Representación Regional Centro</t>
  </si>
  <si>
    <t>Representación Regional Centro Sur</t>
  </si>
  <si>
    <t>Representación Regional Golfo</t>
  </si>
  <si>
    <t>Representación Regional Sur</t>
  </si>
  <si>
    <t>Representación Regional Peninsular</t>
  </si>
  <si>
    <t>Representación Especial Chiapas</t>
  </si>
  <si>
    <t>Representación Especial Oaxaca</t>
  </si>
  <si>
    <t>Subsecretaría de Ordenamiento de la Propiedad Rural</t>
  </si>
  <si>
    <t>Unidad de Concertación Agraria</t>
  </si>
  <si>
    <t>Unidad Técnica Operativa</t>
  </si>
  <si>
    <t>Subsecretaría de Política Sectorial</t>
  </si>
  <si>
    <t>Dirección General de Coordinación</t>
  </si>
  <si>
    <t>Dirección General de Política y Planeación Agraria</t>
  </si>
  <si>
    <t xml:space="preserve">Transferencias para Apoyo a Programas </t>
  </si>
  <si>
    <t>Registro Agrario Nacional</t>
  </si>
  <si>
    <t>Procuraduría Agraria</t>
  </si>
  <si>
    <t>Pago de Pensiones y Jubilaciones</t>
  </si>
  <si>
    <t>Instituto Mexicano de Seguro Social</t>
  </si>
  <si>
    <t>Instituto de Seguridad Social para las Fuerzas Armadas Mexicanas</t>
  </si>
  <si>
    <t>Dirección General de Asuntos Internacionales</t>
  </si>
  <si>
    <t>Dirección General de Planeación Energética</t>
  </si>
  <si>
    <t>Subsecretaría de Planeación Energética y Desarrollo Tecnológico</t>
  </si>
  <si>
    <t>Subsecretaría de Electricidad</t>
  </si>
  <si>
    <t>Dirección General de Generación, Conducción y Transformación de Energía Eléctrica</t>
  </si>
  <si>
    <t>Dirección General de Fábrica de Vestuario y Equipo</t>
  </si>
  <si>
    <t>Dirección General de Sanidad</t>
  </si>
  <si>
    <t>Materiales, Suministros y Prendas de Protección Personal para Seguridad Pública y Nacional</t>
  </si>
  <si>
    <t>Coordinación General de Enlace y Operación</t>
  </si>
  <si>
    <t>Dirección General de Proveeduría y Racionalización de Bienes y Servicios</t>
  </si>
  <si>
    <t>Dirección General de Promoción de la Eficiencia y Calidad de los Servicios</t>
  </si>
  <si>
    <t>Colegio Superior Agropecuario del Estado de Guerrero</t>
  </si>
  <si>
    <t>Instituto Nacional para el Desarrollo de Capacidades del Sector Rural, A.C.</t>
  </si>
  <si>
    <t>Coordinación del Sistema Nacional e-México</t>
  </si>
  <si>
    <t>Coordinación General de Puertos y Marina Mercante</t>
  </si>
  <si>
    <t>Dirección General de Fomento y Administración Portuaria</t>
  </si>
  <si>
    <t>Dirección General de Planeación</t>
  </si>
  <si>
    <t>Unidad de Tecnologías de Información y Comunicaciones</t>
  </si>
  <si>
    <t>Instituto Mexicano del Transporte</t>
  </si>
  <si>
    <t>Fideicomiso de Formación y Capacitación para el Personal de la Marina Mercante Nacional</t>
  </si>
  <si>
    <t>Telecomunicaciones de México</t>
  </si>
  <si>
    <t>Dirección General de Transporte Ferroviario y Multimodal</t>
  </si>
  <si>
    <t>Dirección General de Capacitación e Innovación Tecnológica</t>
  </si>
  <si>
    <t>Dirección General de Desarrollo Empresarial y Oportunidades de Negocio</t>
  </si>
  <si>
    <t>Dirección General de Acreditación, incorporación y Revalidación</t>
  </si>
  <si>
    <t>Coordinación de Órganos Desconcentrados y del Sector Paraestatal</t>
  </si>
  <si>
    <t>Dirección General de Televisión Educativa</t>
  </si>
  <si>
    <t>Subsecretaría de Educación Media Superior</t>
  </si>
  <si>
    <t>Dicción General de Bachillerato</t>
  </si>
  <si>
    <t>Instituto Nacional del Derecho de Autor</t>
  </si>
  <si>
    <t>Centro de Capacitación Cinematográfica, A.C.</t>
  </si>
  <si>
    <t>Comisión Nacional de Cultura Física y Deporte</t>
  </si>
  <si>
    <t>Obras públicas por contrato</t>
  </si>
  <si>
    <t>Coordinación de gabinetes y proyectos especiales</t>
  </si>
  <si>
    <t>Oficina de la Presidencia de la República</t>
  </si>
  <si>
    <t>Proyecto de Presupuesto de Egresos de la Federación para la Función Pública, por unidades responsables y por nivel de desagregación de capítulos y concepto de gasto, 2008. (Pesos).</t>
  </si>
  <si>
    <t>Proyecto de Presupuesto de Egresos de la Federación para Participaciones a Entidades Federativas y Municipios, por unidades responsables y por nivel de desagregación de capítulos y concepto de gasto, 2008. (Pesos).</t>
  </si>
  <si>
    <t>Proyecto de Presupuesto de Egresos de la Federación para Adeudos de Ejercicios Fiscales Anteriores, por unidades responsables y por nivel de desagregación de capítulos y concepto de gasto, 2008. (Pesos).</t>
  </si>
  <si>
    <t>Proyecto de Presupuesto de Egresos de la Federación para Tribunales Agrarios, por unidades responsables y por nivel de desagregación de capítulos y concepto de gasto, 2008. (Pesos).</t>
  </si>
  <si>
    <t>Proyecto de Presupuesto de Egresos de la Federación para el Tribunal Federal de Justicia Fiscal y Administrativa, por unidades responsables y por nivel de desagregación de capítulos y concepto de gasto, 2008. (Pesos).</t>
  </si>
  <si>
    <t>Proyecto de Presupuesto de Egresos de la Federación para Aportaciones Federales para Entidades Federativas y Municipios, por unidades responsables y por nivel de desagregación de capítulos y concepto de gasto, 2008. (Pesos).</t>
  </si>
  <si>
    <t>Proyecto de Presupuesto de Egresos de la Federación para Erogaciones para los Programas de Apoyo a Ahorradores y Deudores de la Banca, por unidades responsables y por nivel de desagregación de capítulos y concepto de gasto, 2008. (Pesos).</t>
  </si>
  <si>
    <t>Proyecto de Presupuesto de Egresos de la Federación para Erogaciones para la Comisión Nacional de los  Derecho Humanos, por unidades responsables y por nivel de desagregación de capítulos y concepto de gasto, 2008. (Pesos).</t>
  </si>
  <si>
    <t>Proyecto de Presupuesto de Egresos de la Federación para Erogaciones para la Secretaría de Seguridad Pública, por unidades responsables y por nivel de desagregación de capítulos y concepto de gasto, 2008. (Pesos).</t>
  </si>
  <si>
    <t>Proyecto de Presupuesto de Egresos de la Federación para Erogaciones para la Consejería Jurídica del Ejecutivo Federal, por unidades responsables y por nivel de desagregación de capítulos y concepto de gasto, 2008. (Pesos).</t>
  </si>
  <si>
    <t>Proyecto de Presupuesto de Egresos de la Federación para Erogaciones para el Consejo Nacional de Ciencia y Tecnología, por unidades responsables y por nivel de desagregación de capítulos y concepto de gasto, 2008. (Pesos).</t>
  </si>
  <si>
    <t>Materiales, suministros y Prendas de Protección para Seguridad Pública y Nacional</t>
  </si>
  <si>
    <t>Subsecretaría de Prevención y Promoción de la Salud</t>
  </si>
  <si>
    <t>Subsecretaría de Innovación y Calidad</t>
  </si>
  <si>
    <t>Instituto Nacional de Enfermedades Respiratorias Ismael Cosió Villegas</t>
  </si>
  <si>
    <t>Representación Regional Centro Norte</t>
  </si>
  <si>
    <t>Dirección General de Información  Agraria</t>
  </si>
  <si>
    <t>Caminos y Puentes Federales de Ingresos y Servicios Conexos</t>
  </si>
  <si>
    <t>Administración Portuaria Integral de Lázaro Cárdenas, S. A. de C. V.</t>
  </si>
  <si>
    <t>Administración Portuaria Integral de Veracruz, S. A. de C. V.</t>
  </si>
  <si>
    <t>Aeropuertos y Servicios Auxiliares</t>
  </si>
  <si>
    <t>Dirección General de Distribución y Abastecimiento de Energía Eléctrica, y Recursos Nucleares</t>
  </si>
  <si>
    <t>Subsecretaría de Hidrocarburos</t>
  </si>
  <si>
    <t>Dirección General de Desarrollo Industrial de Hidrocarburos</t>
  </si>
  <si>
    <t>Dirección General de Explotación de Hidrocarburos</t>
  </si>
  <si>
    <t>Dirección General de Gas L.P.</t>
  </si>
  <si>
    <t>Comisión Nacional de Seguridad Nuclear y Salvaguardias</t>
  </si>
  <si>
    <t>Inversión Financiera, Provisiones Económicas, Ayudas, Otras Erogaciones, y Pensiones, Jubilaciones y Otras</t>
  </si>
  <si>
    <t>Dirección General de Investigación, Desarrollo Tecnológico y Medio Ambiente</t>
  </si>
  <si>
    <t>Comisión Nacional para el ahorro de Energía</t>
  </si>
  <si>
    <t>Instituto de Investigaciones Eléctricas</t>
  </si>
  <si>
    <t>Instituto Mexicano del Petróleo</t>
  </si>
  <si>
    <t>Luz y Fuerza del Centro</t>
  </si>
  <si>
    <t>Contraloría Interna</t>
  </si>
  <si>
    <t>Unidad de Operaciones</t>
  </si>
  <si>
    <t>Unidad Política y Control Presupuestario</t>
  </si>
  <si>
    <t>Deuda Pública, Pasivo Circulante y Otros</t>
  </si>
  <si>
    <t>Intereses de la Deuda Pública</t>
  </si>
  <si>
    <t>Comisiones de la Deuda Pública</t>
  </si>
  <si>
    <t>Gastos de la Deuda Pública</t>
  </si>
  <si>
    <t>Costo por Coberturas</t>
  </si>
  <si>
    <t>Unidad de Coordinación con Entidades Federativas</t>
  </si>
  <si>
    <t>Fondo de Fomento Municipal</t>
  </si>
  <si>
    <t>Otros Conceptos Participables</t>
  </si>
  <si>
    <t>Unidad Política de Control Presupuestario</t>
  </si>
  <si>
    <t>Adeudos de Ejercicios Fiscales Anteriores (ADEFAS)</t>
  </si>
  <si>
    <t>Tribunal Superior Agrario</t>
  </si>
  <si>
    <t>Otros Bienes Muebles e Inmuebles</t>
  </si>
  <si>
    <t>Tribunales Unitarios Agrarios</t>
  </si>
  <si>
    <t>Aportaciones Federales para Entidades Federativas y Municipios</t>
  </si>
  <si>
    <t>Participaciones de Ingresos, Aportaciones Federales, Aportaciones y Gasto Reasignado</t>
  </si>
  <si>
    <t>Apoyos Financieros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</si>
  <si>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</si>
  <si>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</si>
  <si>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</si>
  <si>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</si>
  <si>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</si>
  <si>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</si>
  <si>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Secretaría Ejecutiva</t>
  </si>
  <si>
    <t>Coordinación General de Comunicación y Proyectos</t>
  </si>
  <si>
    <t>Centro Nacional de Derechos Humanos</t>
  </si>
  <si>
    <t>Unidad de Apoyo al Cambio Estructural</t>
  </si>
  <si>
    <t>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</si>
  <si>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</si>
  <si>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</si>
  <si>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</si>
  <si>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</si>
  <si>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</si>
  <si>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</si>
  <si>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 xml:space="preserve">Subsecretaría de Comunicaciones </t>
  </si>
  <si>
    <t>Dirección General de Política de Telecomunicaciones</t>
  </si>
  <si>
    <t>Unidad de la Red Privada del Gobierno Federal</t>
  </si>
  <si>
    <t>Dirección General de Puertos</t>
  </si>
  <si>
    <t>Dirección General de Marina Mercante</t>
  </si>
  <si>
    <t>Dirección General de Evaluación</t>
  </si>
  <si>
    <t>Servicios a la Navegación en el Espacio Aéreo Mexicano</t>
  </si>
  <si>
    <t>Comisión Federal de Telecomunicaciones</t>
  </si>
  <si>
    <t>Administración Portuaria Integral de Puerto Madero, S. A. de C. V.</t>
  </si>
  <si>
    <t>Ferrocarril del Istmo de Tehuantepec, S. A. de C. V.</t>
  </si>
  <si>
    <t>Servicio Postal Mexicano</t>
  </si>
  <si>
    <t>Dirección General de Planeación y Análisis</t>
  </si>
  <si>
    <t>Dirección General de Información Automatizada</t>
  </si>
  <si>
    <t>Obras Públicas</t>
  </si>
  <si>
    <t>Quinta Visitaduría General</t>
  </si>
  <si>
    <t>AGROASEMEX, S.A .</t>
  </si>
  <si>
    <t xml:space="preserve">Dirección General de Recursos Humanos, Innovación y Servicios </t>
  </si>
  <si>
    <t xml:space="preserve">Secretaría </t>
  </si>
  <si>
    <t>Obras Publicas por Contrato</t>
  </si>
  <si>
    <t xml:space="preserve">Aportaciones a Fideicomisos y Mandatos </t>
  </si>
  <si>
    <t>Consejo de la Judicatura Federal</t>
  </si>
  <si>
    <t>Sala Superior</t>
  </si>
  <si>
    <t>Gasto Federal Reasignado a las Entidades Federativas y Municipios</t>
  </si>
  <si>
    <t>Centro de Estudios Superiores de Turismo</t>
  </si>
  <si>
    <t>FONATUR-BMO, S.A. De C.V:</t>
  </si>
  <si>
    <t>Fondo Nacional de Fomento al Turismo</t>
  </si>
  <si>
    <t>Vehículo y Equipo de Transporte</t>
  </si>
  <si>
    <t>Otros Bienes e Inmuebles</t>
  </si>
  <si>
    <t>Obras Publicas</t>
  </si>
  <si>
    <t xml:space="preserve"> H. Cámara de Diputados </t>
  </si>
  <si>
    <t>Cámara de Senadores</t>
  </si>
  <si>
    <t>Secretaría Particular</t>
  </si>
  <si>
    <t>Coordinación General de Administración</t>
  </si>
  <si>
    <t>Estado Mayor Presidencial</t>
  </si>
  <si>
    <t>Unidad de Análisis Económico</t>
  </si>
  <si>
    <t>Unidad Coordinadora de Vinculación y Participación Social</t>
  </si>
  <si>
    <t>Secretariado Técnico del Consejo Nacional de Salud</t>
  </si>
  <si>
    <t>Dirección General de Promoción de la Salud</t>
  </si>
  <si>
    <t xml:space="preserve">Secretariado Técnico del Consejo Nacional Contra las Adicciones </t>
  </si>
  <si>
    <t>Secretariado Técnico del Consejo Nacional de Salud Mental</t>
  </si>
  <si>
    <t>Delegación en Aguascalientes</t>
  </si>
  <si>
    <t>Delegación en Nuevo León</t>
  </si>
  <si>
    <t>Subsecretaría de Administración y Finanzas (Oficialía Mayor)</t>
  </si>
  <si>
    <t xml:space="preserve">Dirección General de Tecnologías de la Información </t>
  </si>
  <si>
    <t xml:space="preserve">Dirección General de Recursos Humanos </t>
  </si>
  <si>
    <t>Dirección General de Desarrollo de la Infraestructura Física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</si>
  <si>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</si>
  <si>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</si>
  <si>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</si>
  <si>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</si>
  <si>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</si>
  <si>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</si>
  <si>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</si>
  <si>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</si>
  <si>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</si>
  <si>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Instituto Nacional de Psiquiatría Ramón de la Fuente Muñiz</t>
  </si>
  <si>
    <t>Centro de Integración Juvenil, A.C.</t>
  </si>
  <si>
    <t>Servicio de Atención Psiquiátrica</t>
  </si>
  <si>
    <t>Hospital Juárez de México</t>
  </si>
  <si>
    <t>Hospital General "Dr. Manuel Gea González"</t>
  </si>
  <si>
    <t>Hospital General de México</t>
  </si>
  <si>
    <t>Hospital Infantil de México Federico Gómez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</si>
  <si>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</si>
  <si>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</si>
  <si>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</si>
  <si>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</si>
  <si>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</si>
  <si>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</si>
  <si>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</si>
  <si>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</si>
  <si>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Sistema Nacional para el Desarrollo Integral de la Familia</t>
  </si>
  <si>
    <t>Dirección General de Desarrollo Humano y Profesionalización</t>
  </si>
  <si>
    <t>Servicio Nacional de Sanidad, Inocuidad y Calidad Agroalimentaria</t>
  </si>
  <si>
    <t>Total de servicios personales</t>
  </si>
  <si>
    <t>Concepto</t>
  </si>
  <si>
    <t>Total de deuda pública, pasivo circulante y otros</t>
  </si>
  <si>
    <t>Centro Nacional de Vigilancia Epidemiológica y Control de Enfermedades</t>
  </si>
  <si>
    <t>Centro Nacional de Trasplantes</t>
  </si>
  <si>
    <t>Centro Nacional para la Salud de la Infancia y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</si>
  <si>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</si>
  <si>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</si>
  <si>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</si>
  <si>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</si>
  <si>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Maquinaria y Equipo de Defensa y Seguridad Publica</t>
  </si>
  <si>
    <t>Salas 
Regionales</t>
  </si>
  <si>
    <t>Coordinación General de Protección Civil</t>
  </si>
  <si>
    <t>Dirección General de Asuntos Culturales</t>
  </si>
  <si>
    <t>Dirección General del Acervo Histórico Diplomático</t>
  </si>
  <si>
    <t>Subsecretaría para América del Norte</t>
  </si>
  <si>
    <t xml:space="preserve">Otros Bienes Muebles e Inmuebles </t>
  </si>
  <si>
    <t xml:space="preserve">Órgano Interno de Control </t>
  </si>
  <si>
    <t>Dirección General para América del Norte</t>
  </si>
  <si>
    <t>Dirección General de Protección y Asuntos Consulares</t>
  </si>
  <si>
    <t>Subsecretaría para América Latina y el Caribe</t>
  </si>
  <si>
    <t>Dirección General para América Latina y el Caribe</t>
  </si>
  <si>
    <t>Dirección General de Organismos y Mecanismos Regionales Americanos</t>
  </si>
  <si>
    <t>Dirección General para Europa</t>
  </si>
  <si>
    <t>Dirección General para Asia-Pacífico</t>
  </si>
  <si>
    <t>Unidad de Relaciones Económicas y Cooperación Internacional</t>
  </si>
  <si>
    <t>Dirección General de Promoción Económica Internacional</t>
  </si>
  <si>
    <t>Dirección General de Organismos Económicos Regionales y Multilaterales</t>
  </si>
  <si>
    <t>Dirección General de Relaciones Económicas Bilaterales</t>
  </si>
  <si>
    <t xml:space="preserve">Dirección General de Cooperación Técnica y Científica </t>
  </si>
  <si>
    <t>Dirección General del Servicio Exterior y de Personal</t>
  </si>
  <si>
    <t>Dirección General de Delegaciones</t>
  </si>
  <si>
    <t>Dirección General de Bienes Inmuebles y Recursos Materiales</t>
  </si>
  <si>
    <t>Dirección General de Comunicaciones e Informática</t>
  </si>
  <si>
    <t>Subsecretaría para Asuntos Multilaterales y Derechos Humanos</t>
  </si>
  <si>
    <t>Dirección General para Temas Globales</t>
  </si>
  <si>
    <t>Dirección General para el Sistema de las Naciones Unidas</t>
  </si>
  <si>
    <t>Sección Mexicana de la Comisión Internacional de Límites y Aguas México-Estados Unidos de América</t>
  </si>
  <si>
    <t>Instituto Matías Romero</t>
  </si>
  <si>
    <t>Instituto de los Mexicanos en el Exterior</t>
  </si>
  <si>
    <t>Unidad de Coordinación de Delegaciones</t>
  </si>
  <si>
    <t>Dirección General de Vinculación Interinstitucional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</si>
  <si>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</si>
  <si>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</si>
  <si>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</si>
  <si>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</si>
  <si>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</si>
  <si>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</si>
  <si>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</si>
  <si>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</si>
  <si>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</si>
  <si>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</si>
  <si>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</si>
  <si>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</si>
  <si>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</si>
  <si>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</si>
  <si>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</si>
  <si>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</si>
  <si>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</si>
  <si>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</si>
  <si>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</si>
  <si>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Federal en Aguascalientes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</si>
  <si>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</si>
  <si>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</si>
  <si>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</si>
  <si>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</si>
  <si>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</si>
  <si>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</si>
  <si>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</si>
  <si>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</si>
  <si>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Unidad de Contabilidad Gubernamental e Informes sobre la Gestión Pública</t>
  </si>
  <si>
    <t>Dirección General de Procedimientos Legales</t>
  </si>
  <si>
    <t>Comisión Nacional de Seguros y Fianzas</t>
  </si>
  <si>
    <t>Dirección General de Programas Regionales y Organización Rural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</si>
  <si>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</si>
  <si>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</si>
  <si>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</si>
  <si>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</si>
  <si>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</si>
  <si>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</si>
  <si>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</si>
  <si>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</si>
  <si>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</si>
  <si>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</si>
  <si>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Equipamiento e Infraestructura en Zonas Urbano-Marginadas</t>
  </si>
  <si>
    <t>Dirección General de Desarrollo Urbano y Suelo</t>
  </si>
  <si>
    <t>Unidad de Programas de Atención de la Pobreza Urbana</t>
  </si>
  <si>
    <t>Dirección General de Desarrollo Territorial</t>
  </si>
  <si>
    <t>Unidad de Desarrollo Regional</t>
  </si>
  <si>
    <t>Obras Públicas por Contrato</t>
  </si>
  <si>
    <t>Dirección General de Organización</t>
  </si>
  <si>
    <t>Unidad del Abogado General y Comisionado para la Transparencia</t>
  </si>
  <si>
    <t>Dirección General de Normatividad y  Asuntos Contenciosos</t>
  </si>
  <si>
    <t>Subsecretaría de Prospectiva, Planeación y Evaluación</t>
  </si>
  <si>
    <t>Dirección General de Evaluación y Monitoreo de los Programas Sociales</t>
  </si>
  <si>
    <t>Dirección General de Análisis y Prospectiva</t>
  </si>
  <si>
    <t>Unidad de Planeación y Relaciones Internacionales</t>
  </si>
  <si>
    <t>Instituto Nacional de Desarrollo Social</t>
  </si>
  <si>
    <t>Representación Regional Pacífico</t>
  </si>
  <si>
    <t>Coordinación Nacional del Programa de Desarrollo Humano Oportunidades</t>
  </si>
  <si>
    <t>Instituto Nacional de las personas Adultas Mayores</t>
  </si>
  <si>
    <t>Consejo Nacional de Evaluación de la Política de Desarrollo Social</t>
  </si>
  <si>
    <t>Diconsa, S.A. de C.V.</t>
  </si>
  <si>
    <t>Fideicomiso Fondo Nacional de Habitaciones Populares</t>
  </si>
  <si>
    <t>Fondo Nacional para el Fomento de las Artesanías</t>
  </si>
  <si>
    <t>Presidencia del Consejo General</t>
  </si>
  <si>
    <t>Consejeros Electorales</t>
  </si>
  <si>
    <t>Dirección Jurídica</t>
  </si>
  <si>
    <t>Unidad de Servicios de Informática</t>
  </si>
  <si>
    <t>Centro para el Desarrollo Democrático</t>
  </si>
  <si>
    <t>Dirección Ejecutiva del Registro Federal de Electores</t>
  </si>
  <si>
    <t>Dirección Ejecutiva de Organización Electoral</t>
  </si>
  <si>
    <t>Dirección Ejecutiva del Servicio Profesional Electoral</t>
  </si>
  <si>
    <t>Dirección Ejecutiva de Administración</t>
  </si>
  <si>
    <t>Juntas Locales</t>
  </si>
  <si>
    <t>Obras Publicas Por Contrato</t>
  </si>
  <si>
    <t>Juntas Distritales</t>
  </si>
  <si>
    <t>Coordinación General de Asuntos Jurídicos</t>
  </si>
  <si>
    <t>Dirección General de Seguridad Privada</t>
  </si>
  <si>
    <t>Dirección General de Obras Publicas y Servicios</t>
  </si>
  <si>
    <t>Consejo de Menores</t>
  </si>
  <si>
    <t>Policía Federal Preventiva</t>
  </si>
  <si>
    <t>Secretariado Ejecutivo del Sistema Nacional de Seguridad Pública</t>
  </si>
  <si>
    <t>Prevención y Readaptación Social</t>
  </si>
  <si>
    <t>Unidad Coordinadora de Asuntos Internacionales</t>
  </si>
  <si>
    <t>Centro de Educación y Capacitación para el Desarrollo Sustentable</t>
  </si>
  <si>
    <t>Unidad Coordinadora de Participación Social y Transparencia</t>
  </si>
  <si>
    <t>Subsidios y transferencias</t>
  </si>
  <si>
    <t>Delegación Federal en Baja California</t>
  </si>
  <si>
    <t>Delegación Federal en Baja California Sur</t>
  </si>
  <si>
    <t>Delegación Federal en Campeche</t>
  </si>
  <si>
    <t>Fondo General de Participaciones</t>
  </si>
  <si>
    <t>Total de participaciones de ingresos.....</t>
  </si>
  <si>
    <t>Materiales, Suministros y Prendad de Protección Para Seguridad Pública y Nacional</t>
  </si>
  <si>
    <t>Total deuda pública, pasivo circulante y otros</t>
  </si>
  <si>
    <t>Total de deuda pública.....</t>
  </si>
  <si>
    <t>Delegación Federal en Coahuila</t>
  </si>
  <si>
    <t>Delegación Federal en Colima</t>
  </si>
  <si>
    <t>Delegación Federal en Chiapas</t>
  </si>
  <si>
    <t>Delegación Federal en Chihuahua</t>
  </si>
  <si>
    <t>Dirección General de Educación Tecnológica Agropecuaria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</si>
  <si>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</si>
  <si>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</si>
  <si>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</si>
  <si>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</si>
  <si>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</si>
  <si>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</si>
  <si>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</si>
  <si>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</si>
  <si>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Aportaciones a Fideicomiso y Mandatos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</si>
  <si>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</si>
  <si>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</si>
  <si>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</si>
  <si>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</si>
  <si>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</si>
  <si>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</si>
  <si>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</si>
  <si>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</si>
  <si>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</si>
  <si>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</si>
  <si>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</si>
  <si>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</si>
  <si>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</si>
  <si>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</si>
  <si>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</si>
  <si>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</si>
  <si>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Planeación y Evaluación</t>
  </si>
  <si>
    <t>Dirección General de Estadística e Información Ambiental</t>
  </si>
  <si>
    <t>Dirección General de Política Ambiental e Integración Regional y Sectorial</t>
  </si>
  <si>
    <t>Dirección General de Desarrollo Humano y Organización</t>
  </si>
  <si>
    <t>Dirección General de Recursos Materiales, Inmuebles y Servicios</t>
  </si>
  <si>
    <t>Subsecretaría de Fomento y Normatividad Ambiental</t>
  </si>
  <si>
    <t>Dirección General de Industria</t>
  </si>
  <si>
    <t>Dirección General del Sector Primario y Recursos Naturales Renovables</t>
  </si>
  <si>
    <t>Consultoría Jurídica</t>
  </si>
  <si>
    <t>Dirección General Jurídica de Egresos</t>
  </si>
  <si>
    <t>Dirección General de Energía y Actividades Extractivas</t>
  </si>
  <si>
    <t>Subsecretaría de Gestión para la Protección Ambiental</t>
  </si>
  <si>
    <t>Dirección General de Gestión Integral de Materiales y Actividades
Riesgosas</t>
  </si>
  <si>
    <t>Dirección General de Impacto y Riesgo Ambiental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</si>
  <si>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</si>
  <si>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</si>
  <si>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Transferencias de Contaminantes</t>
  </si>
  <si>
    <t>Comisión Nacional del  Agua</t>
  </si>
  <si>
    <t>Instituto Nacional de Ecología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</si>
  <si>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</si>
  <si>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</si>
  <si>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</si>
  <si>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</si>
  <si>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Subprocuraduria de Control Regional, Procedimientos Penales y Amparo</t>
  </si>
  <si>
    <t xml:space="preserve">Bienes Muebles </t>
  </si>
  <si>
    <t>Subsecretaría de Relaciones Exteriores</t>
  </si>
  <si>
    <t>Total del Poder Ejecutivo</t>
  </si>
  <si>
    <t>Total del Poder Judicial</t>
  </si>
  <si>
    <t>Total de la Secretaría de Gobernación</t>
  </si>
  <si>
    <t>Total de la Secretaría de Relaciones Exteriores</t>
  </si>
  <si>
    <t>Total de el Instituto Federal Electoral</t>
  </si>
  <si>
    <t>Total de Función Pública</t>
  </si>
  <si>
    <t>Total de Tribunales Agrarios</t>
  </si>
  <si>
    <t>Total del Tribunal Federal de Justicia Fiscal y Administrativa</t>
  </si>
  <si>
    <t>Total de la Comisión Nacional de los Derechos Humanos</t>
  </si>
  <si>
    <t>Total de  la Secretaría de Seguridad Pública</t>
  </si>
  <si>
    <t>Total de  la Consejería Jurídica del Ejecutivo Federal</t>
  </si>
  <si>
    <t>Total del Consejo Nacional de Ciencia y Tecnología</t>
  </si>
  <si>
    <t>Centro de Investigación Científica y de Educación Superior de Ensenada, Baja California</t>
  </si>
  <si>
    <t>Secretaría
Técnica de
la Comisión
calificadora de 
Publicaciones y 
Revistas
Ilustradas</t>
  </si>
  <si>
    <t>Unidad de 
Asuntos
Jurídicos</t>
  </si>
  <si>
    <t>Dirección General para África y Medio Oriente</t>
  </si>
  <si>
    <t>Dirección General de Derechos Humanos y Democracia</t>
  </si>
  <si>
    <t>Sección Mexicana de las Comisiones Internacionales de Límites y Aguas México-Guatemala y México-Belice</t>
  </si>
  <si>
    <t>Subprocuraduría Fiscal Federal de Legislación y Consulta</t>
  </si>
  <si>
    <t>Dirección General de Recursos Financieros</t>
  </si>
  <si>
    <t>Banco del Ahorro Nacional y Servicios Financieros, S.N.C.</t>
  </si>
  <si>
    <t>Dirección General de Mejora Regulatoria</t>
  </si>
  <si>
    <t>Dirección General de Planeación Estratégica y Política Sectorial</t>
  </si>
  <si>
    <t>Subsecretaria de Innovación y Calidad (Oficialía Mayor)</t>
  </si>
  <si>
    <t>Servicios Generales</t>
  </si>
  <si>
    <t>Bienes Muebles e Inmuebles</t>
  </si>
  <si>
    <t>Remuneraciones al Personal de Carácter Permanente</t>
  </si>
  <si>
    <t>Remuneraciones al Personal de Carácter Transitorio</t>
  </si>
  <si>
    <t>Remuneraciones Adicionales y Especiales</t>
  </si>
  <si>
    <t>Erogaciones del Gobierno Federal por Concepto de Seguridad Social y Seguros</t>
  </si>
  <si>
    <t>Pagos por Otras Prestaciones Sociales y Económicas</t>
  </si>
  <si>
    <t>Pago de Estímulos a Servidores Públicos</t>
  </si>
  <si>
    <t>Materiales y Útiles de Administración y de Enseñanza</t>
  </si>
  <si>
    <t>Productos Alimenticios</t>
  </si>
  <si>
    <t>Herramientas, Refacciones y Accesorios</t>
  </si>
  <si>
    <t>Materiales y Artículos de Construcción</t>
  </si>
  <si>
    <t>Combustibles, Lubricantes y Aditivos</t>
  </si>
  <si>
    <t>Vestuario, Blancos, Prendas de Protección Personal y Artículos Deportivos</t>
  </si>
  <si>
    <t>Servicios Básicos</t>
  </si>
  <si>
    <t>Servicios de Arrendamiento</t>
  </si>
  <si>
    <t>Servicios de Mantenimiento y Conservación</t>
  </si>
  <si>
    <t>Servicios de Impresión, Grabado, Publicación, Difusión e Información</t>
  </si>
  <si>
    <t>Servicios de Comunicación Social y Publicidad</t>
  </si>
  <si>
    <t>Servicios Oficiales</t>
  </si>
  <si>
    <t>Mobiliario y Equipo de Administración</t>
  </si>
  <si>
    <t>Maquinaria y Equipo Agropecuario, Industrial, de Comunicaciones y de uso Informático</t>
  </si>
  <si>
    <t>Vehículos y Equipo de Transporte</t>
  </si>
  <si>
    <t xml:space="preserve">Materias Primas de Producción, Productos Químicos, Farmacéuticos y de Laboratorio </t>
  </si>
  <si>
    <t>Obras publicas</t>
  </si>
  <si>
    <t>Obras publicas por Contrato</t>
  </si>
  <si>
    <t>Erogaciones Para Apoyar a los Sectores Social y Privado en Actividades Culturales, Deportivas y de Ayuda Extraordinaria</t>
  </si>
  <si>
    <t xml:space="preserve"> </t>
  </si>
  <si>
    <t>Secretaría</t>
  </si>
  <si>
    <t>Unidad de Comunicación Social y Vocero</t>
  </si>
  <si>
    <t>Subsecretaría de Control y Auditoria de la Gestión Publica</t>
  </si>
  <si>
    <t xml:space="preserve">Subsecretaría de Atención Ciudadana y Normatividad </t>
  </si>
  <si>
    <t>Subsecretaría de la Función Publica</t>
  </si>
  <si>
    <t>Dirección General de Gestión Forestal y de Suelos</t>
  </si>
  <si>
    <t>Pagos de Estímulos a Servidores Públicos</t>
  </si>
  <si>
    <t>Coordinación de Planeación, Desarrollo e Innovación Institucional</t>
  </si>
  <si>
    <t>Dirección General de Formación Profesional</t>
  </si>
  <si>
    <t>Dirección General de Cooperación Internacional</t>
  </si>
  <si>
    <t>Coordinación de Asuntos Internacionales y Agregadurías</t>
  </si>
  <si>
    <t>Agregadurías</t>
  </si>
  <si>
    <t>Delegación Estatal en Michoacán</t>
  </si>
  <si>
    <t>Delegación Estatal en Nuevo León</t>
  </si>
  <si>
    <t>Delegación Estatal en Querétaro</t>
  </si>
  <si>
    <t>Delegación Estatal San Luis Potosí</t>
  </si>
  <si>
    <t>Delegación Estatal en Yucatán</t>
  </si>
  <si>
    <t>Unidad Especializada en Investigación de Operaciones con Recursos de Procedencia Ilícita y de Falsificación o Alteración de Moneda</t>
  </si>
  <si>
    <t>Unidad Especializada en Investigación de Trafico de Menores, Indocumentados y Órganos</t>
  </si>
  <si>
    <t>Unidad Especializada en Investigación de Asalto y Robo de Vehículos</t>
  </si>
  <si>
    <t>Unidad Especializada en Investigación de Delitos contra el Ambiente y Previstos en Leyes Especiales</t>
  </si>
  <si>
    <t>Dirección General de Protección y Medicina Preventiva en el Transporte</t>
  </si>
  <si>
    <t>Instituto Nacional de Astrofísica, Óptica y Electrónica</t>
  </si>
  <si>
    <t>Centro de Investigaciones en Óptica, A.C.</t>
  </si>
  <si>
    <t>Materias Primas de Producción, Productos Químicos, Farmacéuticos y de Laboratorio</t>
  </si>
  <si>
    <t>Total de materiales y suministros</t>
  </si>
  <si>
    <t>Materiales Suministros y Prendas de Protección para Seguridad Publica y Nacional</t>
  </si>
  <si>
    <t>Total de la Procuraduría General de la República</t>
  </si>
  <si>
    <t>Total de la Secretaría de  Energía Eléctrica</t>
  </si>
  <si>
    <t xml:space="preserve">Total de Aportaciones a Seguridad Social </t>
  </si>
  <si>
    <t>Instituto de Seguridad y Servicios Sociales de los Trabajadores al Servicio del Estado</t>
  </si>
  <si>
    <t>Total de la Secretaría de  Desarrollo Social</t>
  </si>
  <si>
    <t>Total de la Secretaría de  Turismo</t>
  </si>
  <si>
    <t>Maquinaria y Equipo Agropecuario, Industrial, de Comunicaciones y de Uso Informático</t>
  </si>
  <si>
    <t>Auditoria Superior de la Federación</t>
  </si>
  <si>
    <t>Previsiones Para Servicios Personales</t>
  </si>
  <si>
    <t>Servicios Comercial, Bancario, Financiero, Subcontratación de Servicios con Terceros y gastos Inherentes</t>
  </si>
  <si>
    <t>Coordinación General de Transporte Aéreo Presidencial</t>
  </si>
  <si>
    <t>Dirección General de Registro de Asociaciones</t>
  </si>
  <si>
    <t>Dirección General de Seguridad y Salud en el Trabajo</t>
  </si>
  <si>
    <t>Coordinación General de Empleo</t>
  </si>
  <si>
    <t>Dirección General de Política Laboral</t>
  </si>
  <si>
    <t>Dirección de Investigación y Estadísticas del Trabajo</t>
  </si>
  <si>
    <t>Subsecretaría de Desarrollo Humano para el Trabajo Productivo</t>
  </si>
  <si>
    <t>OBRAS PÚBLICAS</t>
  </si>
  <si>
    <t xml:space="preserve"> Total de Obras Públicas por Contrato</t>
  </si>
  <si>
    <t>Dirección General de Desarrollo de la Cultura Turística</t>
  </si>
  <si>
    <t>Subsecretaría de Plantación Turística</t>
  </si>
  <si>
    <t>Dirección General de Información y Análisis</t>
  </si>
  <si>
    <t>Consejo de Promoción Turística de México, S.A. De C.V.</t>
  </si>
  <si>
    <t>Dirección del Secretariado</t>
  </si>
  <si>
    <t>Dirección Ejecutiva de Prerrogativas y Partidos Políticos</t>
  </si>
  <si>
    <t>Dirección Ejecutiva de Capacitación Electoral y Educación Cívica</t>
  </si>
  <si>
    <t>Provisiones para Erogaciones Especiales (No se desagrega en partidas)</t>
  </si>
  <si>
    <t>Administración Federal de Servicios Educativos en el Distrito Federal</t>
  </si>
  <si>
    <t>Participaciones de Ingresos, Aportaciones Federales, Aportaciones  y Gasto Reasignado</t>
  </si>
  <si>
    <t>Aportaciones Federales a las Entidades Federativas y Municipios</t>
  </si>
  <si>
    <t>Proyecto de Presupuesto de Egresos de la Federación para la Secretaría de Gobernación, por unidades responsables y por nivel de desagregación de capítulos y concepto de gasto, 2008. (Pesos).</t>
  </si>
  <si>
    <t>Proyecto de Presupuesto de Egresos de la Federación para la Secretaría de Relaciones Exteriores, por unidades responsables y por nivel de desagregación de capítulos y concepto de gasto, 2008. (Pesos).</t>
  </si>
  <si>
    <t>Proyecto de Presupuesto de Egresos de la Federación para la Secretaría de Hacienda y Crédito Público, por unidades responsables y por nivel de desagregación de capítulos y concepto de gasto, 2008. (Pesos).</t>
  </si>
  <si>
    <t>Total de aportaciones de ingresos...</t>
  </si>
  <si>
    <t>Delegación  SEDESOL en el Distrito Federal</t>
  </si>
  <si>
    <t>Total de participaciones de ingresos..</t>
  </si>
  <si>
    <t>Aportaciones de la Federación previstas en Leyes y Decretos</t>
  </si>
  <si>
    <t>Sala Regional del Noroeste II, con sede en Ciudad Obregón, Son.</t>
  </si>
  <si>
    <t>Primera Sala Regional del Norte Centro II, con sede en Torreón, Coah.</t>
  </si>
  <si>
    <t>Primera Sala Regional del Noroeste, con sede en Garza García, N.L.</t>
  </si>
  <si>
    <t>Centro SCT Sinaloa</t>
  </si>
  <si>
    <t>Elaborado por la Subdirección de Economía de los Servicios de Investigación y Análisis adscrito al Centro de Documentación, Información y Análisis de la Cámara de Diputados con información del Proyecto de Presupuesto de Egresos de la Federación, 2008.</t>
  </si>
  <si>
    <r>
      <t>Gasto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Federal Reasignado a las Entidades Federativas y Municipios </t>
    </r>
  </si>
  <si>
    <t>Hospital Regional de Alta Especialidad de la Península de Yucatán</t>
  </si>
  <si>
    <t>Delegación en  Baja California</t>
  </si>
  <si>
    <t>Delegación en Estado de México</t>
  </si>
  <si>
    <t>Unidad de Delegaciones Federales del Trabajo</t>
  </si>
  <si>
    <t>Subsecretaría de Empleo y Política Laboral</t>
  </si>
  <si>
    <t>Coordinación de Imagen y Opinión Pública</t>
  </si>
  <si>
    <t>Fondo especial de asistencia Técnica y Garantía para créditos agropecuarios</t>
  </si>
  <si>
    <t>Materiales, Suministros y Prendas de Protección para Seguridad Publica y Nacional</t>
  </si>
  <si>
    <t>Subdelegación en Tijuana</t>
  </si>
  <si>
    <t>Coordinación General del Programa Nacional de Apoyo para las Empresas de Solidaridad</t>
  </si>
  <si>
    <t>Servicios de Asesoría, Consultoría, Informáticos, Estudios e Investigaciones y Otros Servicios</t>
  </si>
  <si>
    <t>Dirección General de Información e Integración</t>
  </si>
  <si>
    <t>Dirección General de Simplificación Regulatoria</t>
  </si>
  <si>
    <t>Total de participaciones de ingresos...</t>
  </si>
  <si>
    <t>Servicios Comercial, Bancario, Financiero, Subcontratación de Servicios con Terceros y Gastos Inherentes</t>
  </si>
  <si>
    <t>Subsididos y Transferencias</t>
  </si>
  <si>
    <t>Subsicidos a las Entidades Federativas y Municipios</t>
  </si>
  <si>
    <t>Participaciones de Ingresos, Aportaciones Federales y Gasto Reasignado</t>
  </si>
  <si>
    <t>Centro SCT Sonora</t>
  </si>
  <si>
    <t>Centro SCT Tamaulipas</t>
  </si>
  <si>
    <t>Centro SCT Tlaxcala</t>
  </si>
  <si>
    <t>Centro SCT Veracruz</t>
  </si>
  <si>
    <t>Centro SCT Yucatán</t>
  </si>
  <si>
    <t>Centro SCT Zacatecas</t>
  </si>
  <si>
    <t>Centro SCT Tabasco</t>
  </si>
  <si>
    <t>Aeropuerto Internacional de la Ciudad de México, S.A. De C.V.</t>
  </si>
  <si>
    <t>Proyecto de Presupuesto de Egresos de la Federación para la Secretaría de Educación Pública, por unidades responsables y por nivel de desagregación de capítulos y concepto de gasto, 2008. (Pesos).</t>
  </si>
  <si>
    <t>Proyecto de Presupuesto de Egresos de la Federación para la Deuda Pública, por unidades responsables y por nivel de desagregación de capítulos y concepto de gasto, 2008. (Pesos).</t>
  </si>
  <si>
    <t>Proyecto de Presupuesto de Egresos de la Federación para Provisiones Salariales y Económicas, por unidades responsables y por nivel de desagregación de capítulos y concepto de gasto, 2008. (Pesos).</t>
  </si>
  <si>
    <t>Oficina de Servicios Federales de Apoyo a la Educación en el Estado de Aguascalientes</t>
  </si>
  <si>
    <t>Oficina de Servicios Federales de Apoyo a la Educación en el Estado de Baja California</t>
  </si>
  <si>
    <t>Oficina de Servicios Federales de Apoyo a la Educación en el Estado de Baja California Sur</t>
  </si>
  <si>
    <t>Oficina de Servicios Federales de Apoyo a la Educación en el Estado de Campeche</t>
  </si>
  <si>
    <t xml:space="preserve">Oficina de Servicios Federales de Apoyo a la Educación en el Estado de Coahuila </t>
  </si>
  <si>
    <t>Oficina de Servicios Federales de Apoyo a la Educación en el Estado de Colima</t>
  </si>
  <si>
    <t>Oficina de Servicios Federales de Apoyo a la Educación en el Estado de Chiapas</t>
  </si>
  <si>
    <t>Oficina de Servicios Federales de Apoyo a la Educación en el Estado de Chihuahua</t>
  </si>
  <si>
    <t>Oficina de Servicios Federales de Apoyo a la Educación en el Estado de Durango</t>
  </si>
  <si>
    <t>Oficina de Servicios Federales de Apoyo a la Educación en el Estado de Guanajuato</t>
  </si>
  <si>
    <t>Oficina de Servicios Federales de Apoyo a la Educación en el Estado de Guerrero</t>
  </si>
  <si>
    <t>Oficina de Servicios Federales de Apoyo a la Educación en el Estado de Hidalgo</t>
  </si>
  <si>
    <t>Oficina de Servicios Federales de Apoyo a la Educación en el Estado de Jalisco</t>
  </si>
  <si>
    <t>Oficina de Servicios Federales de Apoyo a la Educación en el Estado de México</t>
  </si>
  <si>
    <t>Oficina de Servicios Federales de Apoyo a la Educación en el Estado de Michoacán</t>
  </si>
  <si>
    <t>Oficina de Servicios Federales de Apoyo a la Educación en el Estado de Morelos</t>
  </si>
  <si>
    <t>Oficina de Servicios Federales de Apoyo a la Educación en el Estado de Nayarit</t>
  </si>
  <si>
    <t>Oficina de Servicios Federales de Apoyo a la Educación en el Estado de Nuevo León</t>
  </si>
  <si>
    <t>Oficina de Servicios Federales de Apoyo a la Educación en el Estado de Oaxaca</t>
  </si>
  <si>
    <t>Oficina de Servicios Federales de Apoyo a la Educación en el Estado de Puebla</t>
  </si>
  <si>
    <t>Oficina de Servicios Federales de Apoyo a la Educación en el Estado de Querétaro</t>
  </si>
  <si>
    <t>Oficina de Servicios Federales de Apoyo a la Educación en el Estado de Quintana Roo</t>
  </si>
  <si>
    <t>Oficina de Servicios Federales de Apoyo a la Educación en el Estado de San Luis Potosí</t>
  </si>
  <si>
    <t>Oficina de Servicios Federales de Apoyo a la Educación en el Estado de Sinaloa</t>
  </si>
  <si>
    <t>Oficina de Servicios Federales de Apoyo a la Educación en el Estado de Sonora</t>
  </si>
  <si>
    <t>Oficina de Servicios Federales de Apoyo a la Educación en el Estado de Tabasco</t>
  </si>
  <si>
    <t>Oficina de Servicios Federales de Apoyo a la Educación en el Estado de Tamaulipas</t>
  </si>
  <si>
    <t>Oficina de Servicios Federales de Apoyo a la Educación en el Estado de Tlaxcala</t>
  </si>
  <si>
    <t>Oficina de Servicios Federales de Apoyo a la Educación en el Estado de Veracruz</t>
  </si>
  <si>
    <t>Oficina de Servicios Federales de Apoyo a la Educación en el Estado de Yucatán</t>
  </si>
  <si>
    <t>Oficina de Servicios Federales de Apoyo a la Educación en el Estado de Zacatecas</t>
  </si>
  <si>
    <t>Dirección General de Educación Superior Universitaria</t>
  </si>
  <si>
    <t>Comisión Coordinadora de Institutos Nacionales de Salud y Hospitales de Alta Especialidad</t>
  </si>
  <si>
    <t>Instituto Nacional de Medicina Genómica</t>
  </si>
  <si>
    <t>Procuraduría Federal de la Defensa del Trabajo</t>
  </si>
  <si>
    <t>Dirección General de Ordenamiento y Regularización</t>
  </si>
  <si>
    <t>Subprocuraduría Jurídica y de Asuntos Internacionales</t>
  </si>
  <si>
    <t>Subprocuraduría de Investigación Especializada en Delincuencia Organizada</t>
  </si>
  <si>
    <t>Unidad Especializada en Investigación de Terrorismo, Acopio y Tráfico de Armas</t>
  </si>
  <si>
    <t>Subprocuraduría de Investigación Especializada e Delitos Federales</t>
  </si>
  <si>
    <t>Proyecto de Presupuesto de Egresos de la Federación para la Secretaría de Salud, por unidades responsables y por nivel de desagregación de capítulos y concepto de gasto, 2008. (Pesos).</t>
  </si>
  <si>
    <t>Proyecto de Presupuesto de Egresos de la Federación para la Secretaría de Marina, por unidades responsables y por nivel de desagregación de capítulos y concepto de gasto, 2008. (Pesos).</t>
  </si>
  <si>
    <t>Proyecto de Presupuesto de Egresos de la Federación para la Secretaría de Trabajo y Previsión Social, por unidades responsables y por nivel de desagregación de capítulos y concepto de gasto, 2008. (Pesos).</t>
  </si>
  <si>
    <t>Proyecto de Presupuesto de Egresos de la Federación para la Secretaría de Reforma Agraria, por unidades responsables y por nivel de desagregación de capítulos y concepto de gasto, 2008. (Pesos).</t>
  </si>
  <si>
    <t>Proyecto de Presupuesto de Egresos de la Federación para la Secretaría de Medio Ambiente y Recursos Naturales, por unidades responsables y por nivel de desagregación de capítulos y concepto de gasto, 2008. (Pesos).</t>
  </si>
  <si>
    <t>Proyecto de Presupuesto de Egresos de la Federación para la Procuraduría General de la República, por unidades responsables y por nivel de desagregación de capítulos y concepto de gasto, 2008. (Pesos).</t>
  </si>
  <si>
    <t>Proyecto de Presupuesto de Egresos de la Federación para la Secretaría de Energía, por unidades responsables y por nivel de desagregación de capítulos y concepto de gasto, 2008. (Pesos).</t>
  </si>
  <si>
    <t>Proyecto de Presupuesto de Egresos de la Federación para Aportaciones a Seguridad Social, por unidades responsables y por nivel de desagregación de capítulos y concepto de gasto, 2008. (Pesos).</t>
  </si>
  <si>
    <t>Proyecto de Presupuesto de Egresos de la Federación para la Secretaría de Desarrollo Social, por unidades responsables y por nivel de desagregación de capítulos y concepto de gasto, 2008. (Pesos).</t>
  </si>
  <si>
    <t>Proyecto de Presupuesto de Egresos de la Federación para Previsiones y Aportaciones para los Sistemas de Educación Básica, Normal, Tecnológica y de Adultos, por unidades responsables y por nivel de desagregación de capítulos y concepto de gasto, 2008. (Pesos).</t>
  </si>
  <si>
    <t>Aportaciones de la Federación previstas en Leyes y Derechos</t>
  </si>
  <si>
    <t>Coordinación General de Tecnologías de Información y Comunicaciones</t>
  </si>
  <si>
    <t>Coordinación General  de Calidad y Seguridad de la Información</t>
  </si>
  <si>
    <t>Subsecretaría de Hacienda y Crédito Público</t>
  </si>
  <si>
    <t>Unidad de Crédito Público</t>
  </si>
  <si>
    <t>Unidad de Inteligencia Financiera</t>
  </si>
  <si>
    <t>Unidad de Planeación Económica de la Hacienda Pública</t>
  </si>
  <si>
    <t>Unidad de Banca de Desarrollo</t>
  </si>
  <si>
    <t>Unidad Banca de Ahorro</t>
  </si>
  <si>
    <t>Unidad de Seguros, Valores y Pensiones</t>
  </si>
  <si>
    <t>Unidad de Asuntos Internacionales de Hacienda</t>
  </si>
  <si>
    <t>Adquisición de Valores</t>
  </si>
  <si>
    <t>Subsecretaría de Ingresos</t>
  </si>
  <si>
    <t>Unidad Política de Ingresos</t>
  </si>
  <si>
    <t>Unidad de Legislación Tributaria</t>
  </si>
  <si>
    <t>Subsecretaría de Egresos</t>
  </si>
  <si>
    <t>Unidad de Inversiones</t>
  </si>
  <si>
    <t>Aportaciones a Fideicomisos y Mandatos</t>
  </si>
  <si>
    <t>Dirección General de Programación y Presupuesto "B"</t>
  </si>
  <si>
    <t>Dirección General de Programación y Presupuesto "A"</t>
  </si>
  <si>
    <t>Procuraduría Fiscal de la Federación</t>
  </si>
  <si>
    <t>Subprocuraduría Fiscal Federal de Amparos</t>
  </si>
  <si>
    <t>Subprocuraduría Fiscal Federal de Asuntos Financieros</t>
  </si>
  <si>
    <t>Subprocuraduría Fiscal Federal de  Investigaciones</t>
  </si>
  <si>
    <t>Unidad de Auditoria Gubernamental</t>
  </si>
  <si>
    <t>Unidad de Normatividad de Adquisiciones, Obras Públicas, Servicios y Patrimonio Federal</t>
  </si>
  <si>
    <t>Dirección General de Responsabilidades y Situación Patrimonial</t>
  </si>
  <si>
    <t>Unidad de Recursos Humanos y Profesionalización de la Administración Pública
Federal</t>
  </si>
  <si>
    <t>Unidad de Gobierno Electrónico y Política de Tecnologías de la Información</t>
  </si>
  <si>
    <t>Dirección General de Eficiencia Administrativa y Buen Gobierno</t>
  </si>
  <si>
    <t>Dirección General de Planeación, Organización y Compensaciones de la
Administración Pública Federal</t>
  </si>
  <si>
    <t>Dirección General de Atención a Instituciones Públicas en Recursos Humanos</t>
  </si>
  <si>
    <t>Dirección General de Evaluación de Sistemas de Profesionalización</t>
  </si>
  <si>
    <t>Dirección General de Modernización Administrativa y Procesos</t>
  </si>
  <si>
    <t>Instituto de Administración y Avalúos de Bienes Nacionales</t>
  </si>
  <si>
    <t>Consejo Nacional de Ciencia y Tecnología</t>
  </si>
  <si>
    <t>Centro de Investigación en Geografía y Geomática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</si>
  <si>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</si>
  <si>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</si>
  <si>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</si>
  <si>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</si>
  <si>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</si>
  <si>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</si>
  <si>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</si>
  <si>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Subsecretaría para la Pequeña y Mediana Empresa</t>
  </si>
  <si>
    <t>Dirección General de Protocolo</t>
  </si>
  <si>
    <t>Dirección General de Coordinación Política</t>
  </si>
  <si>
    <t>Centro de Investigación Científica de Yucatán, A.C.</t>
  </si>
  <si>
    <t>Centro de Investigaciones y Estudios Superiores en Antropología Social</t>
  </si>
  <si>
    <t>CIATEQ, A.C. Centro de Tecnología Avanzada</t>
  </si>
  <si>
    <t>El Colegio de la Frontera Norte, A.C.</t>
  </si>
  <si>
    <t>El Colegio de la Frontera Sur</t>
  </si>
  <si>
    <t>El Colegio de Michoacán, A.C.</t>
  </si>
  <si>
    <t>El Colegio de San Luis, A.C.</t>
  </si>
  <si>
    <t>Fondo para el Desarrollo de Recursos Humanos</t>
  </si>
  <si>
    <t>Instituto de Ecología, A.C.</t>
  </si>
  <si>
    <t>Instituto de Investigaciones Doctor José María Luis Mora</t>
  </si>
  <si>
    <t>Instituto Potosino de Investigación Científica y Tecnológica, A.C.</t>
  </si>
  <si>
    <t>Centro de Ingeniería y Desarrollo Industrial</t>
  </si>
  <si>
    <t>Tesorería de la Federación</t>
  </si>
  <si>
    <t>Subtesorería de Operación</t>
  </si>
  <si>
    <t>Subtesorería de Contabilidad y Control Operativo</t>
  </si>
  <si>
    <t>Unidad de Vigilancia de Fondos y Valores</t>
  </si>
  <si>
    <t>Oficialía Mayor</t>
  </si>
  <si>
    <t>Dirección General de Recursos Humanos</t>
  </si>
  <si>
    <t xml:space="preserve">Dirección General de Recursos Materiales y Servicios Generales </t>
  </si>
  <si>
    <t>Dirección General de Talleres de Impresión de Estampillas y Valores</t>
  </si>
  <si>
    <t>Dirección General de Promoción Cultural, Obra Pública y Acervo Patrimonial</t>
  </si>
  <si>
    <t>Instituto Nacional de Estadística, Geografía e Informática</t>
  </si>
  <si>
    <t>Transferencias para Apoyo de Programas</t>
  </si>
  <si>
    <t>Subsidios</t>
  </si>
  <si>
    <t>Comisión Nacional para el Desarrollo de los Pueblos Indígenas</t>
  </si>
  <si>
    <t>Notimex, Agencia de Noticias del Estado Mexicano</t>
  </si>
  <si>
    <t>Comisión Nacional Bancaria y de Valores</t>
  </si>
  <si>
    <t>Subsecretaría de Normatividad, Inversión Extranjera y Prácticas Comerciales Internacionales</t>
  </si>
  <si>
    <t>ProMexico</t>
  </si>
  <si>
    <t>Comisión Nacional del Sistema de Ahorro para el Retiro</t>
  </si>
  <si>
    <t>Servicio de Administración Tributaria</t>
  </si>
  <si>
    <t>Financiera Rural</t>
  </si>
  <si>
    <t>Fondo de Capitalización e Inversión del Sector Rural</t>
  </si>
  <si>
    <t>Comisión Nacional de Vivienda</t>
  </si>
  <si>
    <t>Instituto Federal de Acceso a la Información Pública</t>
  </si>
  <si>
    <t>Instituto Nacional de las Mujeres</t>
  </si>
  <si>
    <t>Servicio de Administración y Enajenación de Bienes</t>
  </si>
  <si>
    <t>Total de servicios generales</t>
  </si>
  <si>
    <t>Total de bienes muebles e inmuebles</t>
  </si>
  <si>
    <t>Total de inversión financiera....</t>
  </si>
  <si>
    <t>Total de obras públicas</t>
  </si>
  <si>
    <t>Herramientas y Refacciones</t>
  </si>
  <si>
    <t xml:space="preserve">Obras Públicas </t>
  </si>
  <si>
    <t>Total bienes muebles e inmuebles</t>
  </si>
  <si>
    <t>Total de inversión financiera...</t>
  </si>
  <si>
    <t>Suprema Corte de Justicia de la Nación</t>
  </si>
  <si>
    <t>Dirección 
General de
 Protección Civil</t>
  </si>
  <si>
    <t>Dirección 
General para 
el Fondo de 
Desastres
Naturales</t>
  </si>
  <si>
    <t>Subsecretaría
de Gobierno</t>
  </si>
  <si>
    <t>Unidad para la
 Atención de
 Organizaciones
 Sociales</t>
  </si>
  <si>
    <t>Dirección
General de
Coordinación
con Entidades
Federativas</t>
  </si>
  <si>
    <t>Subsecretaría 
de Enlace
Legislativo</t>
  </si>
  <si>
    <t>Dirección
General de 
Estudios
Legislativos</t>
  </si>
  <si>
    <t>Unidad de
Enlace
Legislativo</t>
  </si>
  <si>
    <t>Dirección
General de
Información
Legislativa</t>
  </si>
  <si>
    <t xml:space="preserve">Subsecretaría
de Población,
Migración y 
Asuntos
Religiosos
</t>
  </si>
  <si>
    <t>Dirección
General del
Registro Nacional
de Población
e Identificación
Personal</t>
  </si>
  <si>
    <t>Dirección 
General de
Asociaciones
Religiosas</t>
  </si>
  <si>
    <t>Unidad 
para el 
Desarrollo
Político</t>
  </si>
  <si>
    <t>Dirección General
de Cultura Democrática
y Fomento Cívico</t>
  </si>
  <si>
    <t>Subsecretaría 
de Normatividad
de Medios</t>
  </si>
  <si>
    <t>Dirección 
General de 
Normatividad
de Comunicación</t>
  </si>
  <si>
    <t>Dirección
General
de Medios
Impresos</t>
  </si>
  <si>
    <t>Oficialía
Mayor</t>
  </si>
  <si>
    <t>Dirección
General de
Recursos
Humanos</t>
  </si>
  <si>
    <t>Dirección
General 
de Programación
y Presupuesto</t>
  </si>
  <si>
    <t>Dirección
General de
Recursos
Materiales
y Servicios
Generales</t>
  </si>
  <si>
    <t>Dirección
General de
Tecnologías de
la Información</t>
  </si>
  <si>
    <t xml:space="preserve">Subsecretaría
de Asuntos
Jurídicos y 
Derechos 
Humanos
</t>
  </si>
  <si>
    <t>Unidad 
para la 
Promoción
y Defensa
de los 
Derechos
Humanos</t>
  </si>
  <si>
    <t>Dirección
General de
Compilación y 
Consulta del
Orden Jurídico
Nacional</t>
  </si>
  <si>
    <t>Archivo
General de
la Nación</t>
  </si>
  <si>
    <t>Comisión para
Prevenir y
Erradicar
la Violencia
contra las
Mujeres en
Ciudad
Juárez</t>
  </si>
  <si>
    <t>Secretaría
General
del Consejo
Nacional
de Población</t>
  </si>
  <si>
    <t>Centro
Nacional de
Prevención de 
Desastres</t>
  </si>
  <si>
    <t xml:space="preserve">Centro de
Investigación y 
Seguridad
Nacional
</t>
  </si>
  <si>
    <t>Instituto
Nacional de
Migración</t>
  </si>
  <si>
    <t>Coordinación
General de la
Comisión
Mexicana 
de Ayuda a 
Refugiados</t>
  </si>
  <si>
    <t>Centro de 
Producción
de Programas
Informativos y
Especiales</t>
  </si>
  <si>
    <t>Unidad de
 Gobierno</t>
  </si>
  <si>
    <t>Unidad
de Enlace
Federal</t>
  </si>
  <si>
    <t>Total por unidad responsable</t>
  </si>
  <si>
    <t>Total de subsidios y transferencias</t>
  </si>
  <si>
    <t>Comisión Nacional para la Protección y Defensa de los Usuarios de Servicios Financieros</t>
  </si>
  <si>
    <t>Previsiones para Servicios Personales</t>
  </si>
  <si>
    <t>Dirección General de Administración</t>
  </si>
  <si>
    <t>Jefatura del Estado Mayor de la Defensa Nacional</t>
  </si>
  <si>
    <t>Dirección General de la Industria Militar</t>
  </si>
  <si>
    <t>Dirección General de Educación Militar y Rectoría de la Universidad del Ejercito y Fuerza Aérea</t>
  </si>
  <si>
    <t>Comandancia I Región Militar</t>
  </si>
  <si>
    <t>Comandancia II Región Militar</t>
  </si>
  <si>
    <t>Total de obras publicas</t>
  </si>
  <si>
    <t>Secretariado Técnico del Consejo Nacional para las Personas con Discapacidad</t>
  </si>
  <si>
    <t>Centro Nacional para la Prevención de Accidentes</t>
  </si>
  <si>
    <t>Centro Regional de Alta Especialidad de Chiapas</t>
  </si>
  <si>
    <t>Hospital Regional de Alta Especialidad del Bajío</t>
  </si>
  <si>
    <t>Hospital Regional de Alta Especialidad de Oaxaca</t>
  </si>
  <si>
    <t>Mercancías Diversas</t>
  </si>
  <si>
    <t>Bienes muebles e inmuebles</t>
  </si>
  <si>
    <t>Obras públicas</t>
  </si>
  <si>
    <t>Maquinaria y Equipo de Defensa y Seguridad Pública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</si>
  <si>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</si>
  <si>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</si>
  <si>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</si>
  <si>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</si>
  <si>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</si>
  <si>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</si>
  <si>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</si>
  <si>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</si>
  <si>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</si>
  <si>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</si>
  <si>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</si>
  <si>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</si>
  <si>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de Justicia Militar</t>
  </si>
  <si>
    <t>Dirección General de Comunicación Social</t>
  </si>
  <si>
    <t>Dirección General de Informática</t>
  </si>
  <si>
    <t>Coordinación General Jurídica</t>
  </si>
  <si>
    <t>Coordinación General de Comunicación Social</t>
  </si>
  <si>
    <t>Coordinación General de Política Sectorial</t>
  </si>
  <si>
    <t>Coordinación General de Delegaciones</t>
  </si>
  <si>
    <t>Unidad de Contraloría Interna</t>
  </si>
  <si>
    <t>Coordinación General de Ganadería</t>
  </si>
  <si>
    <t>Región Lagunera</t>
  </si>
  <si>
    <t>Subsecretaría de Fomento a los Agronegocios</t>
  </si>
  <si>
    <t>Subsidios y Transferencias</t>
  </si>
  <si>
    <t>Dirección General de Estudios Agropecuarios y Pesqueros</t>
  </si>
  <si>
    <t>Dirección General de Administración de Riesgos y Proyectos de Inversión Financiera</t>
  </si>
  <si>
    <t>Dirección General de Apoyo al Financiamiento Rural</t>
  </si>
  <si>
    <t>Secretaría de Agricultura</t>
  </si>
  <si>
    <t>Dirección General de Fomento a la Agricultura</t>
  </si>
  <si>
    <t>Dirección General de Vinculación y Desarrollo Tecnológico</t>
  </si>
  <si>
    <t>Subsecretaría de Desarrollo Rural</t>
  </si>
  <si>
    <t>Dirección General de Fomento Ambiental, Urbano y Turístico</t>
  </si>
  <si>
    <t>Dirección General de Amparo</t>
  </si>
  <si>
    <t>Dirección General de Coordinación de Servicios Periciales</t>
  </si>
  <si>
    <t>Dirección General de Constitucionalidad</t>
  </si>
  <si>
    <t>Dirección General de Normatividad</t>
  </si>
  <si>
    <t>Dirección General de Control de Averiguaciones Previas</t>
  </si>
  <si>
    <t>Dirección General de Control de Procesos Penales Federales</t>
  </si>
  <si>
    <t>Delegación Estatal en Hidalgo</t>
  </si>
  <si>
    <t>Delegación Estatal Jalisco</t>
  </si>
  <si>
    <t>Delegación Estatal en Morelos</t>
  </si>
  <si>
    <t>Delegación Estatal Nayarit</t>
  </si>
  <si>
    <t>Delegación Estatal en Oaxaca</t>
  </si>
  <si>
    <t>Delegación Estatal en Puebla</t>
  </si>
  <si>
    <t>Delegación Estatal Quintana Roo</t>
  </si>
  <si>
    <t>Delegación Estatal Sinaloa</t>
  </si>
  <si>
    <t>Delegación Estatal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</si>
  <si>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</si>
  <si>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</si>
  <si>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</si>
  <si>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</si>
  <si>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Zacatecas</t>
  </si>
  <si>
    <t>Delegación Estatal Aguascalientes</t>
  </si>
  <si>
    <t>Delegación Estatal Baja California</t>
  </si>
  <si>
    <t>Delegación Estatal Baja California Sur</t>
  </si>
  <si>
    <t>Delegación Estatal Campeche</t>
  </si>
  <si>
    <t>Pérdidas del Erario, Gastos por Concepto de responsabilidades, Resoluciones Judiciales y Pagos de Liquidaciones</t>
  </si>
  <si>
    <t>Transferencias para Apoyos de Programas</t>
  </si>
  <si>
    <t>Delegación Estatal Coahuila</t>
  </si>
  <si>
    <t>Delegación Estatal Colima</t>
  </si>
  <si>
    <t>Delegación Estatal Chiapas</t>
  </si>
  <si>
    <t>Delegación Estatal Chihuahua</t>
  </si>
  <si>
    <t>Delegación Estatal en el Distrito Federal</t>
  </si>
  <si>
    <t>Delegación Estatal Durango</t>
  </si>
  <si>
    <t>Delegación Estatal Guanajuato</t>
  </si>
  <si>
    <t>Delegación Estatal Guerrero</t>
  </si>
  <si>
    <t>Unidad Especializada en Investigación de Secuestros</t>
  </si>
  <si>
    <t>Unidad Especializada en Investigación de Delitos contra los Derechos de Autor y la Propiedad Industrial</t>
  </si>
  <si>
    <t>Unidad Especializada en Investigación de Delitos Fiscales y Financieros</t>
  </si>
  <si>
    <t>Agencia Federal de Investigación</t>
  </si>
  <si>
    <t>Unidad Especializada en Investigación de Delitos contra la Salud</t>
  </si>
  <si>
    <t>Procuraduría General de la Republica</t>
  </si>
  <si>
    <t>Dirección General de Planeación e Innovación Institucional</t>
  </si>
  <si>
    <t>Dirección General del Servicio de Carrera de Procuración de Justicia Federal</t>
  </si>
  <si>
    <t>Dirección General de Extradiciones y Asistencia Jurídica</t>
  </si>
  <si>
    <t>Dirección General de Apoyos para el Desarrollo Rural</t>
  </si>
  <si>
    <t>Dirección General de Estudios para el Desarrollo Rural</t>
  </si>
  <si>
    <t>Dirección General de Servicios Profesionales para el Desarrollo Rural</t>
  </si>
  <si>
    <t>Dirección General de Eficiencia Financiera y Rendición de Cuentas</t>
  </si>
  <si>
    <t>Transferencias de Apoyo para Programas</t>
  </si>
  <si>
    <t>Universidad Autónoma de Chapingo</t>
  </si>
  <si>
    <t>Servicio Nacional de Inspección y Certificación de Semillas</t>
  </si>
  <si>
    <t>Apoyos y Servicios a la Comercialización Agropecuaria</t>
  </si>
  <si>
    <t>Instituto Nacional de Pesca</t>
  </si>
  <si>
    <t>Total del Poder Legislativo</t>
  </si>
  <si>
    <t>Comisión Nacional de Acuacultura y Pesca</t>
  </si>
  <si>
    <t>Fideicomiso de Riesgo Compartido</t>
  </si>
  <si>
    <t>Fondo de Empresas Expropiadas del Sector Azucarero</t>
  </si>
  <si>
    <t>Colegio de Postgraduados</t>
  </si>
  <si>
    <t>Comisión Nacional de las Zonas Áridas</t>
  </si>
  <si>
    <t>Instituto Nacional de Investigaciones Forestales, Agrícolas y Pecuarias</t>
  </si>
  <si>
    <t>Unidad de Asuntos Jurídicos</t>
  </si>
  <si>
    <t>Órgano Interno de Control</t>
  </si>
  <si>
    <t>Equipo e Instrumental Médico y de Laboratorio</t>
  </si>
  <si>
    <t xml:space="preserve">Herramientas y Refacciones </t>
  </si>
  <si>
    <t>Bienes  Inmuebles</t>
  </si>
  <si>
    <t>Bienes Inmuebles</t>
  </si>
  <si>
    <t>Dirección General de Programación, Organización y Presupuesto</t>
  </si>
  <si>
    <t>Dirección General de Recursos Materiales</t>
  </si>
  <si>
    <t>Dirección General de Asuntos Jurídicos</t>
  </si>
  <si>
    <t>Dirección General de Relaciones Internacionales</t>
  </si>
  <si>
    <t>Coordinación General de Oficinas de Servicios Federales de Apoyo a la Educación</t>
  </si>
  <si>
    <t>Erogaciones para Apoyar a los Sectores Social y Privado en Actividades Culturales, Deportivas y de Ayuda Extraordinaria</t>
  </si>
  <si>
    <t>Coordinación General de Educación Intercultural y Bilingüe</t>
  </si>
  <si>
    <t>Coordinación Ejecutiva</t>
  </si>
  <si>
    <t>Dirección General de Planeación y Programación</t>
  </si>
  <si>
    <t>Dirección General de Evaluación Políticas</t>
  </si>
  <si>
    <t>Coordinación General de Carrera Magisterial</t>
  </si>
  <si>
    <t>Subsecretaría de Educación Básica</t>
  </si>
  <si>
    <t>Coordinación General Plan Puebla  - Panamá</t>
  </si>
  <si>
    <t xml:space="preserve">Participaciones de Ingresos, Aportaciones Federales, Aportaciones y Gasto Reasignado </t>
  </si>
  <si>
    <t>Subsidios a las Entidades Federativas y Municipios</t>
  </si>
  <si>
    <t>Dirección General de Desarrollo de la Gestión e Innovación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</si>
  <si>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</si>
  <si>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</si>
  <si>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</si>
  <si>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 de Maestros en Servicios</t>
  </si>
  <si>
    <t>Subsecretaría de Educación Superior</t>
  </si>
  <si>
    <t>Dirección General de Profesiones</t>
  </si>
  <si>
    <t>Dirección General de Educación Superior Tecnológica</t>
  </si>
  <si>
    <t>Animales de Trabajo y Reproducción</t>
  </si>
  <si>
    <t>Coordinación General de Universidades Tecnológicas</t>
  </si>
  <si>
    <t>Dirección General de Educación Superior para Profesionales de la Educación</t>
  </si>
  <si>
    <t>Dirección General de Educación Tecnológica Industrial</t>
  </si>
  <si>
    <t>Equipo e Instrumental Médico de Laboratorio</t>
  </si>
  <si>
    <t>Dirección General de Centros de Formación para el Trabajo</t>
  </si>
  <si>
    <t>Dirección General de Educación Ciencia y Tecnología del Mar</t>
  </si>
  <si>
    <t>Transferencias para Apoyo a Programas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</si>
  <si>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</si>
  <si>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</si>
  <si>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</si>
  <si>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Dirección General de Administración Presupuestal y Recursos Financieros</t>
  </si>
  <si>
    <t>Dirección General de Personal</t>
  </si>
  <si>
    <t>Dirección General de Recursos Materiales y Servicios</t>
  </si>
  <si>
    <t>Dirección General de Tecnología de la Información</t>
  </si>
  <si>
    <t>Dirección General de Innovación, Calidad y Organización</t>
  </si>
  <si>
    <t>Universidad Pedagógica Nacional</t>
  </si>
  <si>
    <t>Consejo
Nacional
para
Prevenir la
Discriminación</t>
  </si>
  <si>
    <t xml:space="preserve">Subsidios </t>
  </si>
  <si>
    <t>Universidad Autónoma Metropolitana</t>
  </si>
  <si>
    <t>Universidad Nacional Autónoma de México</t>
  </si>
  <si>
    <t>Instituto Politécnico Nacional</t>
  </si>
  <si>
    <t>XE-IPN Canal 11</t>
  </si>
  <si>
    <t>Instituto Nacional de Antropología e Historia</t>
  </si>
  <si>
    <t>Coordinación General del Programa Nacional de Financiamiento al Microempresario</t>
  </si>
  <si>
    <t>Secretariado Técnico de Planeación, Comunicación y Enlace</t>
  </si>
  <si>
    <t>Coordinación General de Delegaciones Federales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</si>
  <si>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</si>
  <si>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</si>
  <si>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</si>
  <si>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</si>
  <si>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</si>
  <si>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</si>
  <si>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</si>
  <si>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</si>
  <si>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</si>
  <si>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</si>
  <si>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</si>
  <si>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Total de la Secretaría Agricultura, Ganadería, Desarrollo Rural, Pesca y Alimentación</t>
  </si>
  <si>
    <t>Total de la Secretaría de la Defensa Nacional</t>
  </si>
  <si>
    <t>Total de la Secretaría de Hacienda y Crédito Público</t>
  </si>
  <si>
    <t>Total de la Secretaría Comunicaciones y Transportes</t>
  </si>
  <si>
    <t>Total de la Secretaría de Economía</t>
  </si>
  <si>
    <t>Total de la Secretaría de Educación Pública</t>
  </si>
  <si>
    <t>Total de la Secretaría de Salud</t>
  </si>
  <si>
    <t>Total de la Secretaría de Marina</t>
  </si>
  <si>
    <t>Total de la Secretaría de Trabajo y Previsión Social</t>
  </si>
  <si>
    <t>Total de la Secretaría de Reforma Agraria</t>
  </si>
  <si>
    <t>Instituto Nacional de Ciencias Penales</t>
  </si>
  <si>
    <t>Tribunal Federal de Justicia Fiscal y Administrativa con sede en el Distrito Federal</t>
  </si>
  <si>
    <t>Primera Sala Regional de Occidente, con sede en Guadalajara, Jal.</t>
  </si>
  <si>
    <t>Sala Regional del Centro III, con sede en Celaya, Gto.</t>
  </si>
  <si>
    <t>Primera Sala Regional de Oriente, con sede en Puebla, Pue.</t>
  </si>
  <si>
    <t>Primera Sala Regional del Sureste, con sede en Oaxaca, Oax.</t>
  </si>
  <si>
    <t>Sala Regional del Pacifico, con sede en Acapulco, Gro.</t>
  </si>
  <si>
    <t>Primera Sala Regional Hidalgo-México, con sede en Tlalnepantla, Mex.</t>
  </si>
  <si>
    <t xml:space="preserve">Segunda Sala Regional del Noreste, con sede en Monterrey, N.L. </t>
  </si>
  <si>
    <t>Segunda Sala Regional de Occidente, con sede en Guadalajara, Jal.</t>
  </si>
  <si>
    <t>Sala Regional del Norte Centro I, con sede en Chihuahua, Chih.</t>
  </si>
  <si>
    <t>Segunda Sala Regional del Golfo, con sede en la Ciudad de Jalapa, Estado de Veracruz</t>
  </si>
  <si>
    <t>Sala Regional del Golfo, con sede en Jalapa, Ver.</t>
  </si>
  <si>
    <t>Sala Regional del Centro I, con sede en Aguascalientes, Ags.</t>
  </si>
  <si>
    <t>Perdidas del Erario, Gastos por Concepto de Responsabilidades, Resoluciones Judiciales y Pago de Liquidaciones</t>
  </si>
  <si>
    <t>Equipo e Instrumental  Médico y de Laboratorio</t>
  </si>
  <si>
    <t>Tercera Sala Regional Hidalgo-México, con sede en Tlalnepantla, Méx.</t>
  </si>
  <si>
    <t>Sala Regional del Golfo Norte, con sede en Ciudad Victoria, Tamps.</t>
  </si>
  <si>
    <t>Tercera Sala Regional del Occidente, con sede en la Ciudad de Guadalajara, Estado de Jalisco</t>
  </si>
  <si>
    <t>Tercera Sala Regional del Oriente, con sede en la ciudad de Puebla, estado de Puebla</t>
  </si>
  <si>
    <t>Servicios Personales</t>
  </si>
  <si>
    <t>Materiales y Suministros</t>
  </si>
  <si>
    <t>Servicios de Información y Documentación</t>
  </si>
  <si>
    <t>Subsecretaría de Prevención, Vinculación y Derechos Humanos</t>
  </si>
  <si>
    <t>Dirección General de Vinculación y Participación Ciudadana</t>
  </si>
  <si>
    <t>Subsecretaría de Estrategia e Inteligencia Policial</t>
  </si>
  <si>
    <t>Dirección General de Coordinación y Desarrollo de Policías Estatales y Municipales</t>
  </si>
  <si>
    <t>Dirección General de Sistemas Administrativos</t>
  </si>
  <si>
    <t>Subsecretaría de Evaluación y  Desarrollo Institucional</t>
  </si>
  <si>
    <t>Coordinación General de la Plataforma México</t>
  </si>
  <si>
    <t>Subsecretaría del Sistema Penitenciario Federal</t>
  </si>
  <si>
    <t>Dirección General de Normatividad y Desarrollo Penitenciario</t>
  </si>
  <si>
    <t>Dirección General de Traslado de Reos y Seguridad Penitenciaria</t>
  </si>
  <si>
    <t>Dirección General de Recursos Materiales y Servicios Generales.</t>
  </si>
  <si>
    <t>Total de Obras Públicas</t>
  </si>
  <si>
    <t>Coordinación Nacional de Comunicación Social</t>
  </si>
  <si>
    <t>Coordinación de Asuntos Internacionales</t>
  </si>
  <si>
    <t>Dirección General de Servicios al Turista</t>
  </si>
  <si>
    <t>Dirección General de Desarrollo Institucional y Coordinación Sectorial</t>
  </si>
  <si>
    <t>Dirección General de Programas Regionales</t>
  </si>
  <si>
    <t>Impuestos Sobre Nominas y Crédito al Salario</t>
  </si>
  <si>
    <t>Unidad de Contraloría
 Interna</t>
  </si>
  <si>
    <t>Dirección
General de Radio, Televisión y
Cinematografía</t>
  </si>
  <si>
    <t>Instituto
Nacional de
Estudios
Históricos
de las
Revoluciones
de México</t>
  </si>
  <si>
    <t>Tribunal 
Federal de
Conciliación
y Arbitraje</t>
  </si>
  <si>
    <t>Delegación en Hidalgo</t>
  </si>
  <si>
    <t>Delegación en Jalisco</t>
  </si>
  <si>
    <t xml:space="preserve">Delegación en México </t>
  </si>
  <si>
    <t xml:space="preserve">Delegación en Michoacán </t>
  </si>
  <si>
    <t>Delegación en Morelos</t>
  </si>
  <si>
    <t>Delegación en Nayarit</t>
  </si>
  <si>
    <t>Delegación en Oaxaca</t>
  </si>
  <si>
    <t>Delegación en Puebla</t>
  </si>
  <si>
    <t>Delegación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</si>
  <si>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</si>
  <si>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</si>
  <si>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</si>
  <si>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</si>
  <si>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</si>
  <si>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</si>
  <si>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</si>
  <si>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</si>
  <si>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</si>
  <si>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</si>
  <si>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</si>
  <si>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</si>
  <si>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</si>
  <si>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</si>
  <si>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</si>
  <si>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</si>
  <si>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</si>
  <si>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</si>
  <si>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</si>
  <si>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</si>
  <si>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</si>
  <si>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</si>
  <si>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</si>
  <si>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</si>
  <si>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</si>
  <si>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</si>
  <si>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</si>
  <si>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</si>
  <si>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Dirección General de Promoción Empresarial</t>
  </si>
  <si>
    <t>Dirección General de Oferta Exportable</t>
  </si>
  <si>
    <t>Unidad de Prácticas Comerciales Internacionales</t>
  </si>
  <si>
    <t>Dirección General de Normas</t>
  </si>
  <si>
    <t>Dirección General de Inversión Extranjera</t>
  </si>
  <si>
    <t>Dirección General de Normatividad Mercantil</t>
  </si>
  <si>
    <t>Dirección General de Comercio Interior y Economía Digital</t>
  </si>
  <si>
    <t>Dirección General de Industrias Básicas</t>
  </si>
  <si>
    <t>Dirección General de Comercio Exterior</t>
  </si>
  <si>
    <t>Dirección General de Industrias Pesadas y de Alta Tecnología</t>
  </si>
  <si>
    <t>Subsecretaría de Negociaciones Comerciales Internacionales</t>
  </si>
  <si>
    <t>Dirección General de Negociaciones Multilaterales y Regionales</t>
  </si>
  <si>
    <t>Dirección General de Consultoría Jurídica de Negociaciones</t>
  </si>
  <si>
    <t>Unidad de Coordinación de Negociaciones Internacionales</t>
  </si>
  <si>
    <t>Dirección General de Política Comercial</t>
  </si>
  <si>
    <t>Dirección General de Evaluación y Seguimiento de Negociaciones</t>
  </si>
  <si>
    <t>Coordinación General de Minería</t>
  </si>
  <si>
    <t xml:space="preserve">Dirección General de Minas </t>
  </si>
  <si>
    <t xml:space="preserve">Dirección General de  Promoción Minera </t>
  </si>
  <si>
    <t>Comisión Federal de Competencia</t>
  </si>
  <si>
    <t>Comisión Federal de Mejora Regulatoria</t>
  </si>
  <si>
    <t>Centro Nacional de Metrología</t>
  </si>
  <si>
    <t>Procuraduría Federal del Consumidor</t>
  </si>
  <si>
    <t>Servicio Geológico Mexicano</t>
  </si>
  <si>
    <t>Junta Federal de Conciliación y Arbitraje</t>
  </si>
  <si>
    <t>Aportaciones  a Fideicomisos y Mandatos</t>
  </si>
  <si>
    <t>Subsecretaría de Industria y Comercio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</si>
  <si>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</si>
  <si>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</si>
  <si>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</si>
  <si>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</si>
  <si>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Centro de Enseñanza Técnica Industrial</t>
  </si>
  <si>
    <t>Centro de Investigación y Estudios Avanzados del Instituto Politécnico Nacional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</si>
  <si>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</si>
  <si>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</si>
  <si>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</si>
  <si>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los Libros de Texto Gratuitos</t>
  </si>
  <si>
    <t>Comité Administrador del Programa Federal de Construcción de Escuelas</t>
  </si>
  <si>
    <t>Compañía Operadora del Centro Cultural y Turístico de Tijuana, S. A. de C. V.</t>
  </si>
  <si>
    <t>Consejo Nacional de Fomento Educativo</t>
  </si>
  <si>
    <t>Educal, S. A. de C. V.</t>
  </si>
  <si>
    <t>Colegio de México, A. C.</t>
  </si>
  <si>
    <t>Estudios Churubusco Azteca, S. A.</t>
  </si>
  <si>
    <t>Fideicomiso de los Sistemas Normalizado de Competencia Laboral y de Certificación de Competencia Laboral</t>
  </si>
  <si>
    <t>Fideicomiso para la Cineteca Nacional</t>
  </si>
  <si>
    <t>Fondo de Cultura Económica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</si>
</sst>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0000"/>
    <numFmt numFmtId="167" formatCode="0.0000"/>
    <numFmt numFmtId="168" formatCode="0.000"/>
    <numFmt numFmtId="169" formatCode="0.0"/>
    <numFmt numFmtId="170" formatCode="mmm\-yyyy"/>
    <numFmt numFmtId="171" formatCode="_-* #,##0.000_-;\-* #,##0.000_-;_-* &quot;-&quot;??_-;_-@_-"/>
    <numFmt numFmtId="172" formatCode="_-* #,##0.0000_-;\-* #,##0.0000_-;_-* &quot;-&quot;??_-;_-@_-"/>
    <numFmt numFmtId="173" formatCode="0.00000000"/>
    <numFmt numFmtId="174" formatCode="0.0000000"/>
    <numFmt numFmtId="175" formatCode="0.000000"/>
    <numFmt numFmtId="176" formatCode="_-[$€-2]* #,##0.00_-;\-[$€-2]* #,##0.00_-;_-[$€-2]* &quot;-&quot;??_-"/>
    <numFmt numFmtId="177" formatCode="_-* #,##0.00000_-;\-* #,##0.00000_-;_-* &quot;-&quot;??_-;_-@_-"/>
    <numFmt numFmtId="178" formatCode="_-* #,##0.000000_-;\-* #,##0.000000_-;_-* &quot;-&quot;??_-;_-@_-"/>
    <numFmt numFmtId="179" formatCode="_-* #,##0.0_-;\-* #,##0.0_-;_-* &quot;-&quot;?_-;_-@_-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4" fontId="0" fillId="0" borderId="0" xfId="49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164" fontId="1" fillId="0" borderId="0" xfId="49" applyNumberFormat="1" applyFont="1" applyAlignment="1">
      <alignment/>
    </xf>
    <xf numFmtId="0" fontId="1" fillId="0" borderId="0" xfId="0" applyFont="1" applyBorder="1" applyAlignment="1">
      <alignment wrapText="1"/>
    </xf>
    <xf numFmtId="164" fontId="1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49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1" fillId="0" borderId="11" xfId="49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1" fillId="24" borderId="17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16" borderId="19" xfId="0" applyFont="1" applyFill="1" applyBorder="1" applyAlignment="1">
      <alignment horizontal="justify" vertical="center" wrapText="1"/>
    </xf>
    <xf numFmtId="0" fontId="6" fillId="16" borderId="20" xfId="0" applyFont="1" applyFill="1" applyBorder="1" applyAlignment="1">
      <alignment horizontal="justify" vertical="center" wrapText="1"/>
    </xf>
    <xf numFmtId="164" fontId="7" fillId="0" borderId="21" xfId="49" applyNumberFormat="1" applyFont="1" applyBorder="1" applyAlignment="1">
      <alignment horizontal="right" vertical="center" wrapText="1"/>
    </xf>
    <xf numFmtId="164" fontId="7" fillId="0" borderId="22" xfId="0" applyNumberFormat="1" applyFont="1" applyBorder="1" applyAlignment="1">
      <alignment horizontal="right" vertical="center" wrapText="1"/>
    </xf>
    <xf numFmtId="164" fontId="7" fillId="0" borderId="10" xfId="49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164" fontId="6" fillId="0" borderId="23" xfId="49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64" fontId="6" fillId="0" borderId="24" xfId="49" applyNumberFormat="1" applyFont="1" applyBorder="1" applyAlignment="1">
      <alignment horizontal="right" vertical="center" wrapText="1"/>
    </xf>
    <xf numFmtId="164" fontId="7" fillId="0" borderId="25" xfId="49" applyNumberFormat="1" applyFont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164" fontId="6" fillId="0" borderId="27" xfId="0" applyNumberFormat="1" applyFont="1" applyFill="1" applyBorder="1" applyAlignment="1">
      <alignment horizontal="right" vertical="center" wrapText="1"/>
    </xf>
    <xf numFmtId="0" fontId="6" fillId="16" borderId="28" xfId="0" applyFont="1" applyFill="1" applyBorder="1" applyAlignment="1">
      <alignment horizontal="justify" vertical="center" wrapText="1"/>
    </xf>
    <xf numFmtId="0" fontId="6" fillId="16" borderId="29" xfId="0" applyFont="1" applyFill="1" applyBorder="1" applyAlignment="1">
      <alignment horizontal="justify" vertical="center" wrapText="1"/>
    </xf>
    <xf numFmtId="3" fontId="7" fillId="0" borderId="21" xfId="49" applyNumberFormat="1" applyFont="1" applyBorder="1" applyAlignment="1">
      <alignment horizontal="center"/>
    </xf>
    <xf numFmtId="3" fontId="6" fillId="0" borderId="23" xfId="49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left" vertical="center" wrapText="1"/>
    </xf>
    <xf numFmtId="3" fontId="7" fillId="0" borderId="21" xfId="49" applyNumberFormat="1" applyFont="1" applyBorder="1" applyAlignment="1">
      <alignment horizontal="right" vertical="center"/>
    </xf>
    <xf numFmtId="3" fontId="7" fillId="0" borderId="31" xfId="49" applyNumberFormat="1" applyFont="1" applyBorder="1" applyAlignment="1">
      <alignment horizontal="right" vertical="center"/>
    </xf>
    <xf numFmtId="3" fontId="7" fillId="0" borderId="21" xfId="49" applyNumberFormat="1" applyFont="1" applyFill="1" applyBorder="1" applyAlignment="1">
      <alignment horizontal="right" vertical="center"/>
    </xf>
    <xf numFmtId="3" fontId="7" fillId="0" borderId="22" xfId="49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0" xfId="49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right" vertical="center"/>
    </xf>
    <xf numFmtId="3" fontId="7" fillId="0" borderId="14" xfId="49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6" fillId="0" borderId="23" xfId="49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7" fillId="0" borderId="21" xfId="49" applyNumberFormat="1" applyFont="1" applyBorder="1" applyAlignment="1">
      <alignment horizontal="right" vertical="center" wrapText="1"/>
    </xf>
    <xf numFmtId="3" fontId="7" fillId="0" borderId="22" xfId="49" applyNumberFormat="1" applyFont="1" applyBorder="1" applyAlignment="1">
      <alignment horizontal="right" vertical="center" wrapText="1"/>
    </xf>
    <xf numFmtId="3" fontId="7" fillId="0" borderId="10" xfId="49" applyNumberFormat="1" applyFont="1" applyBorder="1" applyAlignment="1">
      <alignment horizontal="right" vertical="center" wrapText="1"/>
    </xf>
    <xf numFmtId="3" fontId="7" fillId="0" borderId="14" xfId="49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49" applyNumberFormat="1" applyFont="1" applyFill="1" applyBorder="1" applyAlignment="1">
      <alignment horizontal="right" vertical="center" wrapText="1"/>
    </xf>
    <xf numFmtId="3" fontId="7" fillId="0" borderId="14" xfId="49" applyNumberFormat="1" applyFont="1" applyFill="1" applyBorder="1" applyAlignment="1">
      <alignment horizontal="right" vertical="center" wrapText="1"/>
    </xf>
    <xf numFmtId="3" fontId="6" fillId="0" borderId="23" xfId="49" applyNumberFormat="1" applyFont="1" applyBorder="1" applyAlignment="1">
      <alignment horizontal="right" vertical="center" wrapText="1"/>
    </xf>
    <xf numFmtId="3" fontId="9" fillId="0" borderId="23" xfId="49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6" fillId="0" borderId="24" xfId="49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6" fillId="0" borderId="25" xfId="49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3" fontId="7" fillId="0" borderId="33" xfId="49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 wrapText="1"/>
    </xf>
    <xf numFmtId="3" fontId="6" fillId="0" borderId="35" xfId="49" applyNumberFormat="1" applyFont="1" applyBorder="1" applyAlignment="1">
      <alignment horizontal="right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6" fillId="0" borderId="24" xfId="49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left" vertical="center" wrapText="1"/>
    </xf>
    <xf numFmtId="3" fontId="7" fillId="0" borderId="39" xfId="49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35" xfId="49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6" fillId="0" borderId="41" xfId="0" applyNumberFormat="1" applyFont="1" applyFill="1" applyBorder="1" applyAlignment="1">
      <alignment horizontal="right" vertical="center" wrapText="1"/>
    </xf>
    <xf numFmtId="3" fontId="6" fillId="0" borderId="22" xfId="49" applyNumberFormat="1" applyFont="1" applyBorder="1" applyAlignment="1">
      <alignment horizontal="center"/>
    </xf>
    <xf numFmtId="3" fontId="7" fillId="0" borderId="23" xfId="49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6" fillId="16" borderId="42" xfId="0" applyFont="1" applyFill="1" applyBorder="1" applyAlignment="1">
      <alignment horizontal="justify" vertical="center" wrapText="1"/>
    </xf>
    <xf numFmtId="0" fontId="6" fillId="16" borderId="12" xfId="0" applyFont="1" applyFill="1" applyBorder="1" applyAlignment="1">
      <alignment horizontal="justify" vertical="center" wrapText="1"/>
    </xf>
    <xf numFmtId="0" fontId="6" fillId="16" borderId="0" xfId="0" applyFont="1" applyFill="1" applyBorder="1" applyAlignment="1">
      <alignment horizontal="justify" vertical="center" wrapText="1"/>
    </xf>
    <xf numFmtId="0" fontId="6" fillId="16" borderId="43" xfId="0" applyFont="1" applyFill="1" applyBorder="1" applyAlignment="1">
      <alignment horizontal="justify" vertical="center" wrapText="1"/>
    </xf>
    <xf numFmtId="0" fontId="6" fillId="16" borderId="33" xfId="0" applyFont="1" applyFill="1" applyBorder="1" applyAlignment="1">
      <alignment horizontal="justify" vertical="center" wrapText="1"/>
    </xf>
    <xf numFmtId="0" fontId="6" fillId="16" borderId="18" xfId="0" applyFont="1" applyFill="1" applyBorder="1" applyAlignment="1">
      <alignment horizontal="justify" vertical="center" wrapText="1"/>
    </xf>
    <xf numFmtId="3" fontId="6" fillId="0" borderId="10" xfId="49" applyNumberFormat="1" applyFont="1" applyBorder="1" applyAlignment="1">
      <alignment horizontal="right" vertical="center" wrapText="1"/>
    </xf>
    <xf numFmtId="3" fontId="7" fillId="0" borderId="44" xfId="49" applyNumberFormat="1" applyFont="1" applyBorder="1" applyAlignment="1">
      <alignment horizontal="right" vertical="center" wrapText="1"/>
    </xf>
    <xf numFmtId="3" fontId="7" fillId="24" borderId="10" xfId="49" applyNumberFormat="1" applyFont="1" applyFill="1" applyBorder="1" applyAlignment="1">
      <alignment horizontal="right" vertical="center" wrapText="1"/>
    </xf>
    <xf numFmtId="3" fontId="7" fillId="0" borderId="17" xfId="49" applyNumberFormat="1" applyFont="1" applyBorder="1" applyAlignment="1">
      <alignment horizontal="right" vertical="center" wrapText="1"/>
    </xf>
    <xf numFmtId="3" fontId="7" fillId="0" borderId="23" xfId="49" applyNumberFormat="1" applyFont="1" applyBorder="1" applyAlignment="1">
      <alignment horizontal="right" vertical="center" wrapText="1"/>
    </xf>
    <xf numFmtId="3" fontId="6" fillId="0" borderId="45" xfId="49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164" fontId="8" fillId="0" borderId="21" xfId="49" applyNumberFormat="1" applyFont="1" applyBorder="1" applyAlignment="1">
      <alignment horizontal="right" vertical="center" wrapText="1"/>
    </xf>
    <xf numFmtId="164" fontId="8" fillId="0" borderId="10" xfId="49" applyNumberFormat="1" applyFont="1" applyBorder="1" applyAlignment="1">
      <alignment horizontal="right" vertical="center" wrapText="1"/>
    </xf>
    <xf numFmtId="164" fontId="6" fillId="0" borderId="35" xfId="49" applyNumberFormat="1" applyFont="1" applyBorder="1" applyAlignment="1">
      <alignment horizontal="right" vertical="center" wrapText="1"/>
    </xf>
    <xf numFmtId="164" fontId="7" fillId="0" borderId="39" xfId="49" applyNumberFormat="1" applyFont="1" applyBorder="1" applyAlignment="1">
      <alignment horizontal="right" vertical="center" wrapText="1"/>
    </xf>
    <xf numFmtId="164" fontId="7" fillId="0" borderId="40" xfId="49" applyNumberFormat="1" applyFont="1" applyBorder="1" applyAlignment="1">
      <alignment horizontal="right" vertical="center" wrapText="1"/>
    </xf>
    <xf numFmtId="164" fontId="7" fillId="0" borderId="14" xfId="49" applyNumberFormat="1" applyFont="1" applyBorder="1" applyAlignment="1">
      <alignment horizontal="right" vertical="center" wrapText="1"/>
    </xf>
    <xf numFmtId="164" fontId="6" fillId="0" borderId="10" xfId="49" applyNumberFormat="1" applyFont="1" applyBorder="1" applyAlignment="1">
      <alignment horizontal="right" vertical="center" wrapText="1"/>
    </xf>
    <xf numFmtId="164" fontId="6" fillId="24" borderId="10" xfId="49" applyNumberFormat="1" applyFont="1" applyFill="1" applyBorder="1" applyAlignment="1">
      <alignment horizontal="right" vertical="center" wrapText="1"/>
    </xf>
    <xf numFmtId="164" fontId="6" fillId="0" borderId="36" xfId="49" applyNumberFormat="1" applyFont="1" applyBorder="1" applyAlignment="1">
      <alignment horizontal="right" vertical="center" wrapText="1"/>
    </xf>
    <xf numFmtId="164" fontId="9" fillId="0" borderId="10" xfId="49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164" fontId="7" fillId="0" borderId="35" xfId="49" applyNumberFormat="1" applyFont="1" applyBorder="1" applyAlignment="1">
      <alignment horizontal="right" vertical="center" wrapText="1"/>
    </xf>
    <xf numFmtId="164" fontId="7" fillId="0" borderId="36" xfId="49" applyNumberFormat="1" applyFont="1" applyBorder="1" applyAlignment="1">
      <alignment horizontal="right" vertical="center" wrapText="1"/>
    </xf>
    <xf numFmtId="164" fontId="7" fillId="0" borderId="23" xfId="49" applyNumberFormat="1" applyFont="1" applyBorder="1" applyAlignment="1">
      <alignment horizontal="right" vertical="center" wrapText="1"/>
    </xf>
    <xf numFmtId="164" fontId="9" fillId="0" borderId="23" xfId="49" applyNumberFormat="1" applyFont="1" applyBorder="1" applyAlignment="1">
      <alignment horizontal="right" vertical="center" wrapText="1"/>
    </xf>
    <xf numFmtId="164" fontId="6" fillId="0" borderId="26" xfId="0" applyNumberFormat="1" applyFont="1" applyFill="1" applyBorder="1" applyAlignment="1">
      <alignment horizontal="right" vertical="center" wrapText="1"/>
    </xf>
    <xf numFmtId="164" fontId="6" fillId="0" borderId="46" xfId="0" applyNumberFormat="1" applyFont="1" applyFill="1" applyBorder="1" applyAlignment="1">
      <alignment horizontal="right" vertical="center" wrapText="1"/>
    </xf>
    <xf numFmtId="3" fontId="6" fillId="0" borderId="21" xfId="49" applyNumberFormat="1" applyFont="1" applyBorder="1" applyAlignment="1">
      <alignment horizontal="center"/>
    </xf>
    <xf numFmtId="3" fontId="6" fillId="0" borderId="47" xfId="0" applyNumberFormat="1" applyFont="1" applyFill="1" applyBorder="1" applyAlignment="1">
      <alignment horizontal="left" vertical="center" wrapText="1"/>
    </xf>
    <xf numFmtId="3" fontId="7" fillId="0" borderId="48" xfId="0" applyNumberFormat="1" applyFont="1" applyFill="1" applyBorder="1" applyAlignment="1">
      <alignment horizontal="left" vertical="center" wrapText="1"/>
    </xf>
    <xf numFmtId="3" fontId="6" fillId="0" borderId="21" xfId="49" applyNumberFormat="1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7" fillId="24" borderId="21" xfId="49" applyNumberFormat="1" applyFont="1" applyFill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3" fontId="6" fillId="0" borderId="39" xfId="49" applyNumberFormat="1" applyFont="1" applyBorder="1" applyAlignment="1">
      <alignment horizontal="right" vertical="center" wrapText="1"/>
    </xf>
    <xf numFmtId="3" fontId="7" fillId="24" borderId="39" xfId="49" applyNumberFormat="1" applyFont="1" applyFill="1" applyBorder="1" applyAlignment="1">
      <alignment horizontal="right" vertical="center" wrapText="1"/>
    </xf>
    <xf numFmtId="3" fontId="7" fillId="0" borderId="25" xfId="49" applyNumberFormat="1" applyFont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24" borderId="10" xfId="0" applyNumberFormat="1" applyFont="1" applyFill="1" applyBorder="1" applyAlignment="1">
      <alignment horizontal="right" vertical="center" wrapText="1"/>
    </xf>
    <xf numFmtId="164" fontId="6" fillId="0" borderId="46" xfId="0" applyNumberFormat="1" applyFont="1" applyBorder="1" applyAlignment="1">
      <alignment horizontal="right" vertical="center" wrapText="1"/>
    </xf>
    <xf numFmtId="164" fontId="6" fillId="0" borderId="41" xfId="0" applyNumberFormat="1" applyFont="1" applyFill="1" applyBorder="1" applyAlignment="1">
      <alignment horizontal="right" vertical="center" wrapText="1"/>
    </xf>
    <xf numFmtId="0" fontId="6" fillId="16" borderId="49" xfId="0" applyFont="1" applyFill="1" applyBorder="1" applyAlignment="1">
      <alignment horizontal="justify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24" borderId="10" xfId="0" applyNumberFormat="1" applyFont="1" applyFill="1" applyBorder="1" applyAlignment="1">
      <alignment horizontal="right" vertical="center" wrapText="1"/>
    </xf>
    <xf numFmtId="3" fontId="6" fillId="24" borderId="2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3" fontId="6" fillId="0" borderId="39" xfId="0" applyNumberFormat="1" applyFont="1" applyFill="1" applyBorder="1" applyAlignment="1">
      <alignment horizontal="right" vertical="center" wrapText="1"/>
    </xf>
    <xf numFmtId="3" fontId="7" fillId="0" borderId="39" xfId="49" applyNumberFormat="1" applyFont="1" applyFill="1" applyBorder="1" applyAlignment="1">
      <alignment horizontal="right" vertical="center" wrapText="1"/>
    </xf>
    <xf numFmtId="3" fontId="7" fillId="0" borderId="39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Fill="1" applyBorder="1" applyAlignment="1">
      <alignment horizontal="right" vertical="center" wrapText="1"/>
    </xf>
    <xf numFmtId="3" fontId="6" fillId="0" borderId="33" xfId="49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3" fontId="6" fillId="24" borderId="26" xfId="0" applyNumberFormat="1" applyFont="1" applyFill="1" applyBorder="1" applyAlignment="1">
      <alignment horizontal="right" vertical="center" wrapText="1"/>
    </xf>
    <xf numFmtId="0" fontId="6" fillId="16" borderId="13" xfId="0" applyFont="1" applyFill="1" applyBorder="1" applyAlignment="1">
      <alignment horizontal="justify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24" borderId="35" xfId="49" applyNumberFormat="1" applyFont="1" applyFill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50" xfId="49" applyNumberFormat="1" applyFont="1" applyBorder="1" applyAlignment="1">
      <alignment horizontal="right" vertical="center" wrapText="1"/>
    </xf>
    <xf numFmtId="0" fontId="6" fillId="16" borderId="51" xfId="0" applyFont="1" applyFill="1" applyBorder="1" applyAlignment="1">
      <alignment horizontal="justify" vertical="center" wrapText="1"/>
    </xf>
    <xf numFmtId="0" fontId="6" fillId="16" borderId="52" xfId="0" applyFont="1" applyFill="1" applyBorder="1" applyAlignment="1">
      <alignment horizontal="justify" vertical="center" wrapText="1"/>
    </xf>
    <xf numFmtId="3" fontId="7" fillId="24" borderId="21" xfId="0" applyNumberFormat="1" applyFont="1" applyFill="1" applyBorder="1" applyAlignment="1">
      <alignment horizontal="right" vertical="center" wrapText="1"/>
    </xf>
    <xf numFmtId="3" fontId="7" fillId="24" borderId="22" xfId="49" applyNumberFormat="1" applyFont="1" applyFill="1" applyBorder="1" applyAlignment="1">
      <alignment horizontal="right" vertical="center" wrapText="1"/>
    </xf>
    <xf numFmtId="3" fontId="7" fillId="24" borderId="14" xfId="49" applyNumberFormat="1" applyFont="1" applyFill="1" applyBorder="1" applyAlignment="1">
      <alignment horizontal="right" vertical="center" wrapText="1"/>
    </xf>
    <xf numFmtId="3" fontId="7" fillId="24" borderId="14" xfId="0" applyNumberFormat="1" applyFont="1" applyFill="1" applyBorder="1" applyAlignment="1">
      <alignment horizontal="right" vertical="center" wrapText="1"/>
    </xf>
    <xf numFmtId="3" fontId="7" fillId="24" borderId="35" xfId="0" applyNumberFormat="1" applyFont="1" applyFill="1" applyBorder="1" applyAlignment="1">
      <alignment horizontal="right" vertical="center" wrapText="1"/>
    </xf>
    <xf numFmtId="3" fontId="7" fillId="24" borderId="39" xfId="0" applyNumberFormat="1" applyFont="1" applyFill="1" applyBorder="1" applyAlignment="1">
      <alignment horizontal="right" vertical="center" wrapText="1"/>
    </xf>
    <xf numFmtId="3" fontId="6" fillId="24" borderId="39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36" xfId="49" applyNumberFormat="1" applyFont="1" applyBorder="1" applyAlignment="1">
      <alignment horizontal="right" vertical="center" wrapText="1"/>
    </xf>
    <xf numFmtId="3" fontId="6" fillId="24" borderId="39" xfId="49" applyNumberFormat="1" applyFont="1" applyFill="1" applyBorder="1" applyAlignment="1">
      <alignment horizontal="right" vertical="center" wrapText="1"/>
    </xf>
    <xf numFmtId="3" fontId="7" fillId="24" borderId="40" xfId="49" applyNumberFormat="1" applyFont="1" applyFill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2" fontId="6" fillId="16" borderId="49" xfId="0" applyNumberFormat="1" applyFont="1" applyFill="1" applyBorder="1" applyAlignment="1">
      <alignment horizontal="justify" vertical="center" wrapText="1"/>
    </xf>
    <xf numFmtId="3" fontId="7" fillId="0" borderId="36" xfId="49" applyNumberFormat="1" applyFont="1" applyBorder="1" applyAlignment="1">
      <alignment horizontal="right" vertical="center" wrapText="1"/>
    </xf>
    <xf numFmtId="3" fontId="6" fillId="0" borderId="14" xfId="49" applyNumberFormat="1" applyFont="1" applyBorder="1" applyAlignment="1">
      <alignment horizontal="right" vertical="center" wrapText="1"/>
    </xf>
    <xf numFmtId="3" fontId="6" fillId="0" borderId="27" xfId="49" applyNumberFormat="1" applyFont="1" applyBorder="1" applyAlignment="1">
      <alignment horizontal="right" vertical="center" wrapText="1"/>
    </xf>
    <xf numFmtId="3" fontId="6" fillId="24" borderId="21" xfId="49" applyNumberFormat="1" applyFont="1" applyFill="1" applyBorder="1" applyAlignment="1">
      <alignment horizontal="right" vertical="center" wrapText="1"/>
    </xf>
    <xf numFmtId="3" fontId="6" fillId="24" borderId="10" xfId="49" applyNumberFormat="1" applyFont="1" applyFill="1" applyBorder="1" applyAlignment="1">
      <alignment horizontal="right" vertical="center" wrapText="1"/>
    </xf>
    <xf numFmtId="3" fontId="6" fillId="0" borderId="22" xfId="49" applyNumberFormat="1" applyFont="1" applyBorder="1" applyAlignment="1">
      <alignment horizontal="right" vertical="center" wrapText="1"/>
    </xf>
    <xf numFmtId="3" fontId="7" fillId="0" borderId="32" xfId="49" applyNumberFormat="1" applyFont="1" applyBorder="1" applyAlignment="1">
      <alignment horizontal="right" vertical="center" wrapText="1"/>
    </xf>
    <xf numFmtId="3" fontId="6" fillId="24" borderId="33" xfId="49" applyNumberFormat="1" applyFont="1" applyFill="1" applyBorder="1" applyAlignment="1">
      <alignment horizontal="right" vertical="center" wrapText="1"/>
    </xf>
    <xf numFmtId="3" fontId="7" fillId="24" borderId="33" xfId="49" applyNumberFormat="1" applyFont="1" applyFill="1" applyBorder="1" applyAlignment="1">
      <alignment horizontal="right" vertical="center" wrapText="1"/>
    </xf>
    <xf numFmtId="3" fontId="7" fillId="0" borderId="18" xfId="49" applyNumberFormat="1" applyFont="1" applyBorder="1" applyAlignment="1">
      <alignment horizontal="right" vertical="center" wrapText="1"/>
    </xf>
    <xf numFmtId="3" fontId="6" fillId="0" borderId="26" xfId="49" applyNumberFormat="1" applyFont="1" applyBorder="1" applyAlignment="1">
      <alignment horizontal="right" vertical="center" wrapText="1"/>
    </xf>
    <xf numFmtId="3" fontId="6" fillId="0" borderId="46" xfId="49" applyNumberFormat="1" applyFont="1" applyBorder="1" applyAlignment="1">
      <alignment horizontal="right" vertical="center" wrapText="1"/>
    </xf>
    <xf numFmtId="3" fontId="6" fillId="0" borderId="49" xfId="49" applyNumberFormat="1" applyFont="1" applyFill="1" applyBorder="1" applyAlignment="1">
      <alignment horizontal="right" vertical="center" wrapText="1"/>
    </xf>
    <xf numFmtId="3" fontId="7" fillId="0" borderId="21" xfId="49" applyNumberFormat="1" applyFont="1" applyFill="1" applyBorder="1" applyAlignment="1">
      <alignment horizontal="right" vertical="center" wrapText="1"/>
    </xf>
    <xf numFmtId="3" fontId="7" fillId="0" borderId="25" xfId="49" applyNumberFormat="1" applyFont="1" applyFill="1" applyBorder="1" applyAlignment="1">
      <alignment horizontal="right" vertical="center" wrapText="1"/>
    </xf>
    <xf numFmtId="3" fontId="7" fillId="0" borderId="53" xfId="49" applyNumberFormat="1" applyFont="1" applyFill="1" applyBorder="1" applyAlignment="1">
      <alignment horizontal="right" vertical="center" wrapText="1"/>
    </xf>
    <xf numFmtId="3" fontId="7" fillId="0" borderId="32" xfId="49" applyNumberFormat="1" applyFont="1" applyFill="1" applyBorder="1" applyAlignment="1">
      <alignment horizontal="right" vertical="center" wrapText="1"/>
    </xf>
    <xf numFmtId="3" fontId="7" fillId="0" borderId="48" xfId="49" applyNumberFormat="1" applyFont="1" applyFill="1" applyBorder="1" applyAlignment="1">
      <alignment horizontal="right" vertical="center" wrapText="1"/>
    </xf>
    <xf numFmtId="3" fontId="7" fillId="0" borderId="17" xfId="49" applyNumberFormat="1" applyFont="1" applyFill="1" applyBorder="1" applyAlignment="1">
      <alignment horizontal="right" vertical="center" wrapText="1"/>
    </xf>
    <xf numFmtId="3" fontId="6" fillId="0" borderId="35" xfId="49" applyNumberFormat="1" applyFont="1" applyFill="1" applyBorder="1" applyAlignment="1">
      <alignment horizontal="right" vertical="center" wrapText="1"/>
    </xf>
    <xf numFmtId="3" fontId="6" fillId="0" borderId="54" xfId="49" applyNumberFormat="1" applyFont="1" applyFill="1" applyBorder="1" applyAlignment="1">
      <alignment horizontal="right" vertical="center" wrapText="1"/>
    </xf>
    <xf numFmtId="3" fontId="6" fillId="0" borderId="55" xfId="49" applyNumberFormat="1" applyFont="1" applyFill="1" applyBorder="1" applyAlignment="1">
      <alignment horizontal="right" vertical="center" wrapText="1"/>
    </xf>
    <xf numFmtId="3" fontId="6" fillId="0" borderId="36" xfId="49" applyNumberFormat="1" applyFont="1" applyFill="1" applyBorder="1" applyAlignment="1">
      <alignment horizontal="right" vertical="center" wrapText="1"/>
    </xf>
    <xf numFmtId="3" fontId="6" fillId="0" borderId="27" xfId="49" applyNumberFormat="1" applyFont="1" applyFill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justify" vertical="center" wrapText="1"/>
    </xf>
    <xf numFmtId="3" fontId="7" fillId="0" borderId="56" xfId="0" applyNumberFormat="1" applyFont="1" applyBorder="1" applyAlignment="1">
      <alignment horizontal="justify" vertical="center" wrapText="1"/>
    </xf>
    <xf numFmtId="3" fontId="8" fillId="0" borderId="56" xfId="0" applyNumberFormat="1" applyFont="1" applyBorder="1" applyAlignment="1">
      <alignment horizontal="justify" vertical="center" wrapText="1"/>
    </xf>
    <xf numFmtId="3" fontId="6" fillId="0" borderId="47" xfId="0" applyNumberFormat="1" applyFont="1" applyBorder="1" applyAlignment="1">
      <alignment horizontal="justify" vertical="center" wrapText="1"/>
    </xf>
    <xf numFmtId="3" fontId="6" fillId="0" borderId="57" xfId="0" applyNumberFormat="1" applyFont="1" applyBorder="1" applyAlignment="1">
      <alignment horizontal="justify" vertical="center" wrapText="1"/>
    </xf>
    <xf numFmtId="3" fontId="7" fillId="0" borderId="57" xfId="0" applyNumberFormat="1" applyFont="1" applyBorder="1" applyAlignment="1">
      <alignment horizontal="justify" vertical="center" wrapText="1"/>
    </xf>
    <xf numFmtId="3" fontId="7" fillId="0" borderId="30" xfId="0" applyNumberFormat="1" applyFont="1" applyFill="1" applyBorder="1" applyAlignment="1">
      <alignment horizontal="justify" vertical="center" wrapText="1"/>
    </xf>
    <xf numFmtId="3" fontId="7" fillId="0" borderId="38" xfId="0" applyNumberFormat="1" applyFont="1" applyFill="1" applyBorder="1" applyAlignment="1">
      <alignment horizontal="justify" vertical="center" wrapText="1"/>
    </xf>
    <xf numFmtId="3" fontId="6" fillId="0" borderId="47" xfId="0" applyNumberFormat="1" applyFont="1" applyFill="1" applyBorder="1" applyAlignment="1">
      <alignment horizontal="justify" vertical="center" wrapText="1"/>
    </xf>
    <xf numFmtId="3" fontId="6" fillId="0" borderId="50" xfId="49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6" fillId="24" borderId="35" xfId="0" applyNumberFormat="1" applyFont="1" applyFill="1" applyBorder="1" applyAlignment="1">
      <alignment horizontal="right" vertical="center" wrapText="1"/>
    </xf>
    <xf numFmtId="3" fontId="6" fillId="0" borderId="46" xfId="0" applyNumberFormat="1" applyFont="1" applyBorder="1" applyAlignment="1">
      <alignment horizontal="right" vertical="center" wrapText="1"/>
    </xf>
    <xf numFmtId="0" fontId="6" fillId="16" borderId="58" xfId="0" applyFont="1" applyFill="1" applyBorder="1" applyAlignment="1">
      <alignment horizontal="justify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7" fillId="0" borderId="21" xfId="45" applyNumberFormat="1" applyFont="1" applyBorder="1" applyAlignment="1">
      <alignment horizontal="right" vertical="center" wrapText="1"/>
    </xf>
    <xf numFmtId="3" fontId="7" fillId="0" borderId="10" xfId="45" applyNumberFormat="1" applyFont="1" applyBorder="1" applyAlignment="1">
      <alignment horizontal="right" vertical="center" wrapText="1"/>
    </xf>
    <xf numFmtId="3" fontId="7" fillId="24" borderId="10" xfId="45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3" fontId="7" fillId="24" borderId="25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3" fontId="6" fillId="0" borderId="56" xfId="0" applyNumberFormat="1" applyFont="1" applyBorder="1" applyAlignment="1">
      <alignment horizontal="justify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3" fontId="7" fillId="0" borderId="60" xfId="0" applyNumberFormat="1" applyFont="1" applyBorder="1" applyAlignment="1">
      <alignment horizontal="right" vertical="center" wrapText="1"/>
    </xf>
    <xf numFmtId="3" fontId="7" fillId="0" borderId="45" xfId="0" applyNumberFormat="1" applyFont="1" applyBorder="1" applyAlignment="1">
      <alignment horizontal="right" vertical="center" wrapText="1"/>
    </xf>
    <xf numFmtId="3" fontId="7" fillId="0" borderId="38" xfId="0" applyNumberFormat="1" applyFont="1" applyBorder="1" applyAlignment="1">
      <alignment horizontal="justify" vertical="center" wrapText="1"/>
    </xf>
    <xf numFmtId="3" fontId="7" fillId="0" borderId="52" xfId="0" applyNumberFormat="1" applyFont="1" applyBorder="1" applyAlignment="1">
      <alignment horizontal="justify" vertical="center" wrapText="1"/>
    </xf>
    <xf numFmtId="3" fontId="6" fillId="0" borderId="58" xfId="0" applyNumberFormat="1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56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0" borderId="58" xfId="0" applyFont="1" applyBorder="1" applyAlignment="1">
      <alignment horizontal="justify" vertical="center" wrapText="1"/>
    </xf>
    <xf numFmtId="3" fontId="7" fillId="0" borderId="61" xfId="0" applyNumberFormat="1" applyFont="1" applyBorder="1" applyAlignment="1">
      <alignment horizontal="justify" vertical="center" wrapText="1"/>
    </xf>
    <xf numFmtId="3" fontId="7" fillId="0" borderId="62" xfId="0" applyNumberFormat="1" applyFont="1" applyBorder="1" applyAlignment="1">
      <alignment horizontal="justify" vertical="center" wrapText="1"/>
    </xf>
    <xf numFmtId="3" fontId="6" fillId="0" borderId="63" xfId="0" applyNumberFormat="1" applyFont="1" applyBorder="1" applyAlignment="1">
      <alignment horizontal="justify" vertical="center" wrapText="1"/>
    </xf>
    <xf numFmtId="0" fontId="6" fillId="0" borderId="57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7" fillId="0" borderId="57" xfId="0" applyFont="1" applyBorder="1" applyAlignment="1">
      <alignment horizontal="justify" vertical="center" wrapText="1"/>
    </xf>
    <xf numFmtId="0" fontId="6" fillId="0" borderId="47" xfId="0" applyFont="1" applyFill="1" applyBorder="1" applyAlignment="1">
      <alignment horizontal="justify" vertical="center" wrapText="1"/>
    </xf>
    <xf numFmtId="0" fontId="6" fillId="0" borderId="58" xfId="0" applyFont="1" applyBorder="1" applyAlignment="1">
      <alignment horizontal="justify" vertical="center"/>
    </xf>
    <xf numFmtId="3" fontId="6" fillId="0" borderId="57" xfId="0" applyNumberFormat="1" applyFont="1" applyFill="1" applyBorder="1" applyAlignment="1">
      <alignment horizontal="justify" vertical="center" wrapText="1"/>
    </xf>
    <xf numFmtId="3" fontId="6" fillId="0" borderId="52" xfId="0" applyNumberFormat="1" applyFont="1" applyFill="1" applyBorder="1" applyAlignment="1">
      <alignment horizontal="justify" vertical="center" wrapText="1"/>
    </xf>
    <xf numFmtId="3" fontId="7" fillId="0" borderId="57" xfId="0" applyNumberFormat="1" applyFont="1" applyFill="1" applyBorder="1" applyAlignment="1">
      <alignment horizontal="justify" vertical="center" wrapText="1"/>
    </xf>
    <xf numFmtId="3" fontId="6" fillId="0" borderId="58" xfId="0" applyNumberFormat="1" applyFont="1" applyBorder="1" applyAlignment="1">
      <alignment horizontal="justify" vertical="center"/>
    </xf>
    <xf numFmtId="3" fontId="7" fillId="24" borderId="38" xfId="0" applyNumberFormat="1" applyFont="1" applyFill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justify" vertical="center" wrapText="1"/>
    </xf>
    <xf numFmtId="3" fontId="7" fillId="0" borderId="64" xfId="0" applyNumberFormat="1" applyFont="1" applyBorder="1" applyAlignment="1">
      <alignment horizontal="justify" vertical="center" wrapText="1"/>
    </xf>
    <xf numFmtId="3" fontId="7" fillId="0" borderId="64" xfId="0" applyNumberFormat="1" applyFont="1" applyFill="1" applyBorder="1" applyAlignment="1">
      <alignment horizontal="justify" vertical="center" wrapText="1"/>
    </xf>
    <xf numFmtId="3" fontId="7" fillId="0" borderId="13" xfId="0" applyNumberFormat="1" applyFont="1" applyFill="1" applyBorder="1" applyAlignment="1">
      <alignment horizontal="justify" vertical="center" wrapText="1"/>
    </xf>
    <xf numFmtId="3" fontId="6" fillId="0" borderId="13" xfId="0" applyNumberFormat="1" applyFont="1" applyFill="1" applyBorder="1" applyAlignment="1">
      <alignment horizontal="justify" vertical="center" wrapText="1"/>
    </xf>
    <xf numFmtId="3" fontId="7" fillId="24" borderId="56" xfId="0" applyNumberFormat="1" applyFont="1" applyFill="1" applyBorder="1" applyAlignment="1">
      <alignment horizontal="justify" vertical="center" wrapText="1"/>
    </xf>
    <xf numFmtId="0" fontId="6" fillId="16" borderId="63" xfId="0" applyFont="1" applyFill="1" applyBorder="1" applyAlignment="1">
      <alignment horizontal="justify" vertical="center" wrapText="1"/>
    </xf>
    <xf numFmtId="3" fontId="7" fillId="24" borderId="40" xfId="0" applyNumberFormat="1" applyFont="1" applyFill="1" applyBorder="1" applyAlignment="1">
      <alignment horizontal="right" vertical="center" wrapText="1"/>
    </xf>
    <xf numFmtId="3" fontId="6" fillId="24" borderId="25" xfId="0" applyNumberFormat="1" applyFont="1" applyFill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7" fillId="24" borderId="30" xfId="0" applyNumberFormat="1" applyFont="1" applyFill="1" applyBorder="1" applyAlignment="1">
      <alignment horizontal="justify" vertical="center" wrapText="1"/>
    </xf>
    <xf numFmtId="0" fontId="6" fillId="16" borderId="62" xfId="0" applyFont="1" applyFill="1" applyBorder="1" applyAlignment="1">
      <alignment horizontal="justify" vertical="center" wrapText="1"/>
    </xf>
    <xf numFmtId="164" fontId="7" fillId="0" borderId="22" xfId="49" applyNumberFormat="1" applyFont="1" applyBorder="1" applyAlignment="1">
      <alignment horizontal="right" vertical="center" wrapText="1"/>
    </xf>
    <xf numFmtId="164" fontId="7" fillId="0" borderId="34" xfId="49" applyNumberFormat="1" applyFont="1" applyBorder="1" applyAlignment="1">
      <alignment horizontal="right" vertical="center" wrapText="1"/>
    </xf>
    <xf numFmtId="164" fontId="6" fillId="0" borderId="27" xfId="49" applyNumberFormat="1" applyFont="1" applyFill="1" applyBorder="1" applyAlignment="1">
      <alignment horizontal="right" vertical="center" wrapText="1"/>
    </xf>
    <xf numFmtId="0" fontId="7" fillId="0" borderId="52" xfId="0" applyFont="1" applyBorder="1" applyAlignment="1">
      <alignment horizontal="justify" vertical="center" wrapText="1"/>
    </xf>
    <xf numFmtId="0" fontId="7" fillId="24" borderId="56" xfId="0" applyFont="1" applyFill="1" applyBorder="1" applyAlignment="1">
      <alignment horizontal="justify" vertical="center" wrapText="1"/>
    </xf>
    <xf numFmtId="0" fontId="7" fillId="24" borderId="57" xfId="0" applyFont="1" applyFill="1" applyBorder="1" applyAlignment="1">
      <alignment horizontal="justify" vertical="center" wrapText="1"/>
    </xf>
    <xf numFmtId="0" fontId="6" fillId="24" borderId="47" xfId="0" applyFont="1" applyFill="1" applyBorder="1" applyAlignment="1">
      <alignment horizontal="justify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20" xfId="49" applyNumberFormat="1" applyFont="1" applyFill="1" applyBorder="1" applyAlignment="1">
      <alignment horizontal="right" vertical="center" wrapText="1"/>
    </xf>
    <xf numFmtId="164" fontId="6" fillId="0" borderId="24" xfId="49" applyNumberFormat="1" applyFont="1" applyFill="1" applyBorder="1" applyAlignment="1">
      <alignment horizontal="right" vertical="center" wrapText="1"/>
    </xf>
    <xf numFmtId="0" fontId="7" fillId="24" borderId="62" xfId="0" applyFont="1" applyFill="1" applyBorder="1" applyAlignment="1">
      <alignment horizontal="justify" vertical="center" wrapText="1"/>
    </xf>
    <xf numFmtId="164" fontId="7" fillId="0" borderId="32" xfId="49" applyNumberFormat="1" applyFont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41" xfId="49" applyNumberFormat="1" applyFont="1" applyFill="1" applyBorder="1" applyAlignment="1">
      <alignment horizontal="right" vertical="center" wrapText="1"/>
    </xf>
    <xf numFmtId="3" fontId="7" fillId="0" borderId="56" xfId="0" applyNumberFormat="1" applyFont="1" applyFill="1" applyBorder="1" applyAlignment="1">
      <alignment horizontal="justify" vertical="center" wrapText="1"/>
    </xf>
    <xf numFmtId="3" fontId="7" fillId="0" borderId="33" xfId="49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56" xfId="0" applyNumberFormat="1" applyFont="1" applyFill="1" applyBorder="1" applyAlignment="1">
      <alignment horizontal="justify" vertical="center" wrapText="1"/>
    </xf>
    <xf numFmtId="0" fontId="6" fillId="0" borderId="63" xfId="0" applyFont="1" applyBorder="1" applyAlignment="1">
      <alignment horizontal="justify" vertical="center" wrapText="1"/>
    </xf>
    <xf numFmtId="164" fontId="6" fillId="0" borderId="41" xfId="49" applyNumberFormat="1" applyFont="1" applyFill="1" applyBorder="1" applyAlignment="1">
      <alignment horizontal="right" vertical="center" wrapText="1"/>
    </xf>
    <xf numFmtId="3" fontId="6" fillId="24" borderId="23" xfId="49" applyNumberFormat="1" applyFont="1" applyFill="1" applyBorder="1" applyAlignment="1">
      <alignment horizontal="right" vertical="center" wrapText="1"/>
    </xf>
    <xf numFmtId="3" fontId="7" fillId="24" borderId="23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164" fontId="7" fillId="0" borderId="36" xfId="0" applyNumberFormat="1" applyFont="1" applyBorder="1" applyAlignment="1">
      <alignment horizontal="right" vertical="center" wrapText="1"/>
    </xf>
    <xf numFmtId="164" fontId="7" fillId="0" borderId="40" xfId="0" applyNumberFormat="1" applyFont="1" applyBorder="1" applyAlignment="1">
      <alignment horizontal="right" vertical="center" wrapText="1"/>
    </xf>
    <xf numFmtId="164" fontId="6" fillId="0" borderId="26" xfId="49" applyNumberFormat="1" applyFont="1" applyBorder="1" applyAlignment="1">
      <alignment horizontal="right" vertical="center" wrapText="1"/>
    </xf>
    <xf numFmtId="164" fontId="6" fillId="16" borderId="19" xfId="49" applyNumberFormat="1" applyFont="1" applyFill="1" applyBorder="1" applyAlignment="1">
      <alignment horizontal="justify" vertical="center" wrapText="1"/>
    </xf>
    <xf numFmtId="164" fontId="6" fillId="16" borderId="20" xfId="49" applyNumberFormat="1" applyFont="1" applyFill="1" applyBorder="1" applyAlignment="1">
      <alignment horizontal="justify" vertical="center" wrapText="1"/>
    </xf>
    <xf numFmtId="164" fontId="7" fillId="0" borderId="30" xfId="49" applyNumberFormat="1" applyFont="1" applyBorder="1" applyAlignment="1">
      <alignment horizontal="justify" vertical="center" wrapText="1"/>
    </xf>
    <xf numFmtId="164" fontId="7" fillId="0" borderId="56" xfId="49" applyNumberFormat="1" applyFont="1" applyBorder="1" applyAlignment="1">
      <alignment horizontal="justify" vertical="center" wrapText="1"/>
    </xf>
    <xf numFmtId="164" fontId="6" fillId="0" borderId="47" xfId="49" applyNumberFormat="1" applyFont="1" applyBorder="1" applyAlignment="1">
      <alignment horizontal="justify" vertical="center" wrapText="1"/>
    </xf>
    <xf numFmtId="164" fontId="8" fillId="0" borderId="56" xfId="49" applyNumberFormat="1" applyFont="1" applyBorder="1" applyAlignment="1">
      <alignment horizontal="justify" vertical="center" wrapText="1"/>
    </xf>
    <xf numFmtId="164" fontId="7" fillId="0" borderId="62" xfId="49" applyNumberFormat="1" applyFont="1" applyBorder="1" applyAlignment="1">
      <alignment horizontal="justify" vertical="center" wrapText="1"/>
    </xf>
    <xf numFmtId="164" fontId="6" fillId="0" borderId="58" xfId="49" applyNumberFormat="1" applyFont="1" applyBorder="1" applyAlignment="1">
      <alignment horizontal="justify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left" vertical="center" wrapText="1"/>
    </xf>
    <xf numFmtId="3" fontId="6" fillId="24" borderId="27" xfId="0" applyNumberFormat="1" applyFont="1" applyFill="1" applyBorder="1" applyAlignment="1">
      <alignment horizontal="right" vertical="center" wrapText="1"/>
    </xf>
    <xf numFmtId="0" fontId="7" fillId="24" borderId="61" xfId="0" applyFont="1" applyFill="1" applyBorder="1" applyAlignment="1">
      <alignment horizontal="left" vertical="center" wrapText="1"/>
    </xf>
    <xf numFmtId="164" fontId="7" fillId="24" borderId="22" xfId="49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165" fontId="5" fillId="0" borderId="10" xfId="49" applyNumberFormat="1" applyFont="1" applyBorder="1" applyAlignment="1">
      <alignment horizontal="right" vertical="center" wrapText="1"/>
    </xf>
    <xf numFmtId="164" fontId="8" fillId="0" borderId="22" xfId="0" applyNumberFormat="1" applyFont="1" applyBorder="1" applyAlignment="1">
      <alignment horizontal="right" vertical="center" wrapText="1"/>
    </xf>
    <xf numFmtId="164" fontId="8" fillId="0" borderId="14" xfId="0" applyNumberFormat="1" applyFont="1" applyBorder="1" applyAlignment="1">
      <alignment horizontal="right" vertical="center" wrapText="1"/>
    </xf>
    <xf numFmtId="164" fontId="8" fillId="0" borderId="14" xfId="49" applyNumberFormat="1" applyFont="1" applyBorder="1" applyAlignment="1">
      <alignment horizontal="right" vertical="center" wrapText="1"/>
    </xf>
    <xf numFmtId="164" fontId="8" fillId="0" borderId="22" xfId="49" applyNumberFormat="1" applyFont="1" applyBorder="1" applyAlignment="1">
      <alignment horizontal="right" vertical="center" wrapText="1"/>
    </xf>
    <xf numFmtId="164" fontId="9" fillId="0" borderId="24" xfId="49" applyNumberFormat="1" applyFont="1" applyBorder="1" applyAlignment="1">
      <alignment horizontal="right" vertical="center" wrapText="1"/>
    </xf>
    <xf numFmtId="164" fontId="6" fillId="0" borderId="21" xfId="49" applyNumberFormat="1" applyFont="1" applyBorder="1" applyAlignment="1">
      <alignment horizontal="right" vertical="center" wrapText="1"/>
    </xf>
    <xf numFmtId="164" fontId="8" fillId="0" borderId="23" xfId="49" applyNumberFormat="1" applyFont="1" applyBorder="1" applyAlignment="1">
      <alignment horizontal="right" vertical="center" wrapText="1"/>
    </xf>
    <xf numFmtId="164" fontId="6" fillId="0" borderId="20" xfId="0" applyNumberFormat="1" applyFont="1" applyFill="1" applyBorder="1" applyAlignment="1">
      <alignment horizontal="right" vertical="center" wrapText="1"/>
    </xf>
    <xf numFmtId="0" fontId="6" fillId="16" borderId="65" xfId="0" applyFont="1" applyFill="1" applyBorder="1" applyAlignment="1">
      <alignment horizontal="center" wrapText="1"/>
    </xf>
    <xf numFmtId="164" fontId="6" fillId="16" borderId="19" xfId="49" applyNumberFormat="1" applyFont="1" applyFill="1" applyBorder="1" applyAlignment="1">
      <alignment horizontal="justify" vertical="center" wrapText="1"/>
    </xf>
    <xf numFmtId="164" fontId="6" fillId="16" borderId="66" xfId="49" applyNumberFormat="1" applyFont="1" applyFill="1" applyBorder="1" applyAlignment="1">
      <alignment horizontal="justify" vertical="center" wrapText="1"/>
    </xf>
    <xf numFmtId="164" fontId="6" fillId="16" borderId="67" xfId="49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164" fontId="6" fillId="16" borderId="29" xfId="49" applyNumberFormat="1" applyFont="1" applyFill="1" applyBorder="1" applyAlignment="1">
      <alignment horizontal="center" vertical="center" wrapText="1"/>
    </xf>
    <xf numFmtId="164" fontId="6" fillId="16" borderId="65" xfId="49" applyNumberFormat="1" applyFont="1" applyFill="1" applyBorder="1" applyAlignment="1">
      <alignment horizontal="center" vertical="center" wrapText="1"/>
    </xf>
    <xf numFmtId="164" fontId="6" fillId="16" borderId="68" xfId="49" applyNumberFormat="1" applyFont="1" applyFill="1" applyBorder="1" applyAlignment="1">
      <alignment horizontal="center" vertical="center" wrapText="1"/>
    </xf>
    <xf numFmtId="164" fontId="6" fillId="16" borderId="29" xfId="49" applyNumberFormat="1" applyFont="1" applyFill="1" applyBorder="1" applyAlignment="1">
      <alignment horizontal="center" wrapText="1"/>
    </xf>
    <xf numFmtId="164" fontId="6" fillId="16" borderId="65" xfId="49" applyNumberFormat="1" applyFont="1" applyFill="1" applyBorder="1" applyAlignment="1">
      <alignment horizontal="center" wrapText="1"/>
    </xf>
    <xf numFmtId="164" fontId="6" fillId="16" borderId="68" xfId="49" applyNumberFormat="1" applyFont="1" applyFill="1" applyBorder="1" applyAlignment="1">
      <alignment horizontal="center" wrapText="1"/>
    </xf>
    <xf numFmtId="164" fontId="5" fillId="0" borderId="65" xfId="49" applyNumberFormat="1" applyFont="1" applyBorder="1" applyAlignment="1">
      <alignment horizontal="justify"/>
    </xf>
    <xf numFmtId="164" fontId="6" fillId="16" borderId="12" xfId="49" applyNumberFormat="1" applyFont="1" applyFill="1" applyBorder="1" applyAlignment="1">
      <alignment horizontal="center" wrapText="1"/>
    </xf>
    <xf numFmtId="164" fontId="6" fillId="16" borderId="0" xfId="49" applyNumberFormat="1" applyFont="1" applyFill="1" applyBorder="1" applyAlignment="1">
      <alignment horizontal="center" wrapText="1"/>
    </xf>
    <xf numFmtId="164" fontId="6" fillId="16" borderId="69" xfId="49" applyNumberFormat="1" applyFont="1" applyFill="1" applyBorder="1" applyAlignment="1">
      <alignment horizontal="center" wrapText="1"/>
    </xf>
    <xf numFmtId="0" fontId="6" fillId="16" borderId="19" xfId="0" applyFont="1" applyFill="1" applyBorder="1" applyAlignment="1">
      <alignment horizontal="justify" vertical="center" wrapText="1"/>
    </xf>
    <xf numFmtId="0" fontId="6" fillId="16" borderId="66" xfId="0" applyFont="1" applyFill="1" applyBorder="1" applyAlignment="1">
      <alignment horizontal="justify" vertical="center" wrapText="1"/>
    </xf>
    <xf numFmtId="0" fontId="6" fillId="16" borderId="67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wrapText="1"/>
    </xf>
    <xf numFmtId="0" fontId="6" fillId="16" borderId="29" xfId="0" applyFont="1" applyFill="1" applyBorder="1" applyAlignment="1">
      <alignment horizontal="center" wrapText="1"/>
    </xf>
    <xf numFmtId="0" fontId="6" fillId="16" borderId="68" xfId="0" applyFont="1" applyFill="1" applyBorder="1" applyAlignment="1">
      <alignment horizontal="center" wrapText="1"/>
    </xf>
    <xf numFmtId="3" fontId="6" fillId="16" borderId="12" xfId="0" applyNumberFormat="1" applyFont="1" applyFill="1" applyBorder="1" applyAlignment="1">
      <alignment horizontal="center" wrapText="1"/>
    </xf>
    <xf numFmtId="3" fontId="6" fillId="16" borderId="0" xfId="0" applyNumberFormat="1" applyFont="1" applyFill="1" applyBorder="1" applyAlignment="1">
      <alignment horizontal="center" wrapText="1"/>
    </xf>
    <xf numFmtId="3" fontId="6" fillId="16" borderId="69" xfId="0" applyNumberFormat="1" applyFont="1" applyFill="1" applyBorder="1" applyAlignment="1">
      <alignment horizontal="center" wrapText="1"/>
    </xf>
    <xf numFmtId="3" fontId="6" fillId="16" borderId="58" xfId="0" applyNumberFormat="1" applyFont="1" applyFill="1" applyBorder="1" applyAlignment="1">
      <alignment horizontal="center" wrapText="1"/>
    </xf>
    <xf numFmtId="3" fontId="6" fillId="16" borderId="26" xfId="0" applyNumberFormat="1" applyFont="1" applyFill="1" applyBorder="1" applyAlignment="1">
      <alignment horizontal="center" wrapText="1"/>
    </xf>
    <xf numFmtId="3" fontId="6" fillId="16" borderId="27" xfId="0" applyNumberFormat="1" applyFont="1" applyFill="1" applyBorder="1" applyAlignment="1">
      <alignment horizontal="center" wrapText="1"/>
    </xf>
    <xf numFmtId="3" fontId="6" fillId="16" borderId="29" xfId="0" applyNumberFormat="1" applyFont="1" applyFill="1" applyBorder="1" applyAlignment="1">
      <alignment horizontal="center" wrapText="1"/>
    </xf>
    <xf numFmtId="3" fontId="6" fillId="16" borderId="65" xfId="0" applyNumberFormat="1" applyFont="1" applyFill="1" applyBorder="1" applyAlignment="1">
      <alignment horizontal="center" wrapText="1"/>
    </xf>
    <xf numFmtId="3" fontId="6" fillId="16" borderId="68" xfId="0" applyNumberFormat="1" applyFont="1" applyFill="1" applyBorder="1" applyAlignment="1">
      <alignment horizontal="center" wrapText="1"/>
    </xf>
    <xf numFmtId="0" fontId="5" fillId="0" borderId="65" xfId="0" applyFont="1" applyBorder="1" applyAlignment="1">
      <alignment horizontal="justify" wrapText="1"/>
    </xf>
    <xf numFmtId="0" fontId="6" fillId="16" borderId="19" xfId="0" applyFont="1" applyFill="1" applyBorder="1" applyAlignment="1">
      <alignment horizontal="center" wrapText="1"/>
    </xf>
    <xf numFmtId="0" fontId="6" fillId="16" borderId="66" xfId="0" applyFont="1" applyFill="1" applyBorder="1" applyAlignment="1">
      <alignment horizontal="center" wrapText="1"/>
    </xf>
    <xf numFmtId="0" fontId="6" fillId="16" borderId="67" xfId="0" applyFont="1" applyFill="1" applyBorder="1" applyAlignment="1">
      <alignment horizontal="center" wrapText="1"/>
    </xf>
    <xf numFmtId="3" fontId="6" fillId="16" borderId="12" xfId="0" applyNumberFormat="1" applyFont="1" applyFill="1" applyBorder="1" applyAlignment="1">
      <alignment horizontal="center" vertical="center" wrapText="1"/>
    </xf>
    <xf numFmtId="3" fontId="6" fillId="16" borderId="0" xfId="0" applyNumberFormat="1" applyFont="1" applyFill="1" applyBorder="1" applyAlignment="1">
      <alignment horizontal="center" vertical="center" wrapText="1"/>
    </xf>
    <xf numFmtId="3" fontId="6" fillId="16" borderId="69" xfId="0" applyNumberFormat="1" applyFont="1" applyFill="1" applyBorder="1" applyAlignment="1">
      <alignment horizontal="center" vertical="center" wrapText="1"/>
    </xf>
    <xf numFmtId="3" fontId="6" fillId="16" borderId="19" xfId="0" applyNumberFormat="1" applyFont="1" applyFill="1" applyBorder="1" applyAlignment="1">
      <alignment horizontal="center" wrapText="1"/>
    </xf>
    <xf numFmtId="3" fontId="6" fillId="16" borderId="66" xfId="0" applyNumberFormat="1" applyFont="1" applyFill="1" applyBorder="1" applyAlignment="1">
      <alignment horizontal="center" wrapText="1"/>
    </xf>
    <xf numFmtId="3" fontId="6" fillId="16" borderId="67" xfId="0" applyNumberFormat="1" applyFont="1" applyFill="1" applyBorder="1" applyAlignment="1">
      <alignment horizontal="center" wrapText="1"/>
    </xf>
    <xf numFmtId="3" fontId="6" fillId="16" borderId="12" xfId="0" applyNumberFormat="1" applyFont="1" applyFill="1" applyBorder="1" applyAlignment="1">
      <alignment horizontal="center"/>
    </xf>
    <xf numFmtId="3" fontId="6" fillId="16" borderId="0" xfId="0" applyNumberFormat="1" applyFont="1" applyFill="1" applyBorder="1" applyAlignment="1">
      <alignment horizontal="center"/>
    </xf>
    <xf numFmtId="3" fontId="6" fillId="16" borderId="69" xfId="0" applyNumberFormat="1" applyFont="1" applyFill="1" applyBorder="1" applyAlignment="1">
      <alignment horizontal="center"/>
    </xf>
    <xf numFmtId="0" fontId="6" fillId="16" borderId="19" xfId="0" applyFont="1" applyFill="1" applyBorder="1" applyAlignment="1">
      <alignment horizontal="center" vertical="center" wrapText="1"/>
    </xf>
    <xf numFmtId="0" fontId="6" fillId="16" borderId="66" xfId="0" applyFont="1" applyFill="1" applyBorder="1" applyAlignment="1">
      <alignment horizontal="center" vertical="center" wrapText="1"/>
    </xf>
    <xf numFmtId="0" fontId="6" fillId="16" borderId="67" xfId="0" applyFont="1" applyFill="1" applyBorder="1" applyAlignment="1">
      <alignment horizontal="center" vertical="center" wrapText="1"/>
    </xf>
    <xf numFmtId="3" fontId="6" fillId="16" borderId="19" xfId="0" applyNumberFormat="1" applyFont="1" applyFill="1" applyBorder="1" applyAlignment="1">
      <alignment horizontal="center" vertical="center" wrapText="1"/>
    </xf>
    <xf numFmtId="3" fontId="6" fillId="16" borderId="66" xfId="0" applyNumberFormat="1" applyFont="1" applyFill="1" applyBorder="1" applyAlignment="1">
      <alignment horizontal="center" vertical="center" wrapText="1"/>
    </xf>
    <xf numFmtId="3" fontId="6" fillId="16" borderId="67" xfId="0" applyNumberFormat="1" applyFont="1" applyFill="1" applyBorder="1" applyAlignment="1">
      <alignment horizontal="center" vertical="center" wrapText="1"/>
    </xf>
    <xf numFmtId="3" fontId="6" fillId="16" borderId="51" xfId="0" applyNumberFormat="1" applyFont="1" applyFill="1" applyBorder="1" applyAlignment="1">
      <alignment horizontal="center" vertical="center" wrapText="1"/>
    </xf>
    <xf numFmtId="3" fontId="6" fillId="16" borderId="70" xfId="0" applyNumberFormat="1" applyFont="1" applyFill="1" applyBorder="1" applyAlignment="1">
      <alignment horizontal="center" vertical="center" wrapText="1"/>
    </xf>
    <xf numFmtId="3" fontId="6" fillId="16" borderId="7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/>
    </xf>
    <xf numFmtId="3" fontId="6" fillId="16" borderId="29" xfId="0" applyNumberFormat="1" applyFont="1" applyFill="1" applyBorder="1" applyAlignment="1">
      <alignment horizontal="center" vertical="center" wrapText="1"/>
    </xf>
    <xf numFmtId="3" fontId="6" fillId="16" borderId="65" xfId="0" applyNumberFormat="1" applyFont="1" applyFill="1" applyBorder="1" applyAlignment="1">
      <alignment horizontal="center" vertical="center" wrapText="1"/>
    </xf>
    <xf numFmtId="3" fontId="6" fillId="16" borderId="68" xfId="0" applyNumberFormat="1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6" fillId="16" borderId="65" xfId="0" applyFont="1" applyFill="1" applyBorder="1" applyAlignment="1">
      <alignment horizontal="center" vertical="center" wrapText="1"/>
    </xf>
    <xf numFmtId="0" fontId="6" fillId="16" borderId="68" xfId="0" applyFont="1" applyFill="1" applyBorder="1" applyAlignment="1">
      <alignment horizontal="center" vertical="center" wrapText="1"/>
    </xf>
    <xf numFmtId="3" fontId="6" fillId="16" borderId="61" xfId="0" applyNumberFormat="1" applyFont="1" applyFill="1" applyBorder="1" applyAlignment="1">
      <alignment horizontal="center" vertical="center" wrapText="1"/>
    </xf>
    <xf numFmtId="3" fontId="6" fillId="16" borderId="72" xfId="0" applyNumberFormat="1" applyFont="1" applyFill="1" applyBorder="1" applyAlignment="1">
      <alignment horizontal="center" vertical="center" wrapText="1"/>
    </xf>
    <xf numFmtId="3" fontId="6" fillId="16" borderId="73" xfId="0" applyNumberFormat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justify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50.7109375" style="0" bestFit="1" customWidth="1"/>
    <col min="3" max="3" width="15.57421875" style="0" bestFit="1" customWidth="1"/>
    <col min="4" max="4" width="17.28125" style="0" bestFit="1" customWidth="1"/>
    <col min="5" max="6" width="15.57421875" style="0" bestFit="1" customWidth="1"/>
    <col min="7" max="7" width="12.28125" style="0" customWidth="1"/>
    <col min="8" max="8" width="13.8515625" style="0" bestFit="1" customWidth="1"/>
  </cols>
  <sheetData>
    <row r="1" ht="13.5" thickBot="1">
      <c r="B1" t="s">
        <v>596</v>
      </c>
    </row>
    <row r="2" spans="2:6" ht="28.5" customHeight="1" thickBot="1">
      <c r="B2" s="333" t="s">
        <v>69</v>
      </c>
      <c r="C2" s="334"/>
      <c r="D2" s="334"/>
      <c r="E2" s="334"/>
      <c r="F2" s="335"/>
    </row>
    <row r="3" spans="2:7" ht="24.75" thickBot="1">
      <c r="B3" s="309" t="s">
        <v>354</v>
      </c>
      <c r="C3" s="308" t="s">
        <v>309</v>
      </c>
      <c r="D3" s="308" t="s">
        <v>631</v>
      </c>
      <c r="E3" s="309" t="s">
        <v>310</v>
      </c>
      <c r="F3" s="309" t="s">
        <v>978</v>
      </c>
      <c r="G3" t="s">
        <v>596</v>
      </c>
    </row>
    <row r="4" spans="1:6" ht="13.5" thickBot="1">
      <c r="A4" t="s">
        <v>596</v>
      </c>
      <c r="B4" s="337" t="s">
        <v>1082</v>
      </c>
      <c r="C4" s="338"/>
      <c r="D4" s="338"/>
      <c r="E4" s="338"/>
      <c r="F4" s="339"/>
    </row>
    <row r="5" spans="2:6" ht="12.75" customHeight="1">
      <c r="B5" s="310" t="s">
        <v>571</v>
      </c>
      <c r="C5" s="38">
        <v>807948816</v>
      </c>
      <c r="D5" s="38">
        <v>111993252</v>
      </c>
      <c r="E5" s="38">
        <v>337040193</v>
      </c>
      <c r="F5" s="278">
        <f aca="true" t="shared" si="0" ref="F5:F12">SUM(C5:E5)</f>
        <v>1256982261</v>
      </c>
    </row>
    <row r="6" spans="2:6" ht="12.75">
      <c r="B6" s="311" t="s">
        <v>572</v>
      </c>
      <c r="C6" s="40">
        <v>500363220</v>
      </c>
      <c r="D6" s="40">
        <v>21791544</v>
      </c>
      <c r="E6" s="40">
        <v>340029394</v>
      </c>
      <c r="F6" s="127">
        <f t="shared" si="0"/>
        <v>862184158</v>
      </c>
    </row>
    <row r="7" spans="2:6" ht="12.75">
      <c r="B7" s="311" t="s">
        <v>573</v>
      </c>
      <c r="C7" s="40">
        <v>299414159</v>
      </c>
      <c r="D7" s="40">
        <v>56618297</v>
      </c>
      <c r="E7" s="40">
        <v>96676100</v>
      </c>
      <c r="F7" s="127">
        <f t="shared" si="0"/>
        <v>452708556</v>
      </c>
    </row>
    <row r="8" spans="2:8" ht="24">
      <c r="B8" s="311" t="s">
        <v>574</v>
      </c>
      <c r="C8" s="40">
        <v>283398577</v>
      </c>
      <c r="D8" s="40">
        <v>98258577</v>
      </c>
      <c r="E8" s="40">
        <v>127108299</v>
      </c>
      <c r="F8" s="127">
        <f t="shared" si="0"/>
        <v>508765453</v>
      </c>
      <c r="H8" t="s">
        <v>596</v>
      </c>
    </row>
    <row r="9" spans="2:6" ht="13.5" customHeight="1">
      <c r="B9" s="311" t="s">
        <v>575</v>
      </c>
      <c r="C9" s="40">
        <v>695475735</v>
      </c>
      <c r="D9" s="40">
        <v>410114022</v>
      </c>
      <c r="E9" s="40">
        <v>275778370</v>
      </c>
      <c r="F9" s="127">
        <f t="shared" si="0"/>
        <v>1381368127</v>
      </c>
    </row>
    <row r="10" spans="2:6" ht="12.75">
      <c r="B10" s="311" t="s">
        <v>576</v>
      </c>
      <c r="C10" s="40">
        <v>69944057</v>
      </c>
      <c r="D10" s="40">
        <v>87806314</v>
      </c>
      <c r="E10" s="40">
        <v>37817184</v>
      </c>
      <c r="F10" s="127">
        <f t="shared" si="0"/>
        <v>195567555</v>
      </c>
    </row>
    <row r="11" spans="2:6" ht="15" customHeight="1">
      <c r="B11" s="311" t="s">
        <v>632</v>
      </c>
      <c r="C11" s="323">
        <v>0</v>
      </c>
      <c r="D11" s="40">
        <v>31717994</v>
      </c>
      <c r="E11" s="40">
        <v>176700000</v>
      </c>
      <c r="F11" s="127">
        <f t="shared" si="0"/>
        <v>208417994</v>
      </c>
    </row>
    <row r="12" spans="2:8" ht="15" customHeight="1" thickBot="1">
      <c r="B12" s="312" t="s">
        <v>353</v>
      </c>
      <c r="C12" s="42">
        <f>SUM(C5:C11)</f>
        <v>2656544564</v>
      </c>
      <c r="D12" s="42">
        <f>SUM(D5:D11)</f>
        <v>818300000</v>
      </c>
      <c r="E12" s="42">
        <f>SUM(E5:E11)</f>
        <v>1391149540</v>
      </c>
      <c r="F12" s="45">
        <f t="shared" si="0"/>
        <v>4865994104</v>
      </c>
      <c r="H12" t="s">
        <v>596</v>
      </c>
    </row>
    <row r="13" spans="2:8" ht="13.5" thickBot="1">
      <c r="B13" s="340" t="s">
        <v>1083</v>
      </c>
      <c r="C13" s="341"/>
      <c r="D13" s="341"/>
      <c r="E13" s="341"/>
      <c r="F13" s="342"/>
      <c r="H13" t="s">
        <v>596</v>
      </c>
    </row>
    <row r="14" spans="2:6" ht="13.5" customHeight="1">
      <c r="B14" s="310" t="s">
        <v>577</v>
      </c>
      <c r="C14" s="38">
        <v>31571417</v>
      </c>
      <c r="D14" s="38">
        <v>4730689</v>
      </c>
      <c r="E14" s="38">
        <v>18101845</v>
      </c>
      <c r="F14" s="278">
        <f aca="true" t="shared" si="1" ref="F14:F21">SUM(C14:E14)</f>
        <v>54403951</v>
      </c>
    </row>
    <row r="15" spans="2:6" ht="12.75">
      <c r="B15" s="311" t="s">
        <v>578</v>
      </c>
      <c r="C15" s="40">
        <v>80212618</v>
      </c>
      <c r="D15" s="40">
        <v>919886</v>
      </c>
      <c r="E15" s="40">
        <v>8984372</v>
      </c>
      <c r="F15" s="127">
        <f t="shared" si="1"/>
        <v>90116876</v>
      </c>
    </row>
    <row r="16" spans="2:6" ht="12.75">
      <c r="B16" s="311" t="s">
        <v>579</v>
      </c>
      <c r="C16" s="40">
        <v>2155316</v>
      </c>
      <c r="D16" s="40">
        <v>594484</v>
      </c>
      <c r="E16" s="40">
        <v>1212955</v>
      </c>
      <c r="F16" s="127">
        <f t="shared" si="1"/>
        <v>3962755</v>
      </c>
    </row>
    <row r="17" spans="2:6" ht="12.75">
      <c r="B17" s="311" t="s">
        <v>580</v>
      </c>
      <c r="C17" s="40">
        <v>12930581</v>
      </c>
      <c r="D17" s="40">
        <v>696554</v>
      </c>
      <c r="E17" s="40">
        <v>605298</v>
      </c>
      <c r="F17" s="127">
        <f t="shared" si="1"/>
        <v>14232433</v>
      </c>
    </row>
    <row r="18" spans="2:6" ht="24">
      <c r="B18" s="311" t="s">
        <v>592</v>
      </c>
      <c r="C18" s="40">
        <v>1710337</v>
      </c>
      <c r="D18" s="40">
        <v>114696</v>
      </c>
      <c r="E18" s="40">
        <v>5528407</v>
      </c>
      <c r="F18" s="127">
        <f t="shared" si="1"/>
        <v>7353440</v>
      </c>
    </row>
    <row r="19" spans="2:6" ht="12.75">
      <c r="B19" s="311" t="s">
        <v>581</v>
      </c>
      <c r="C19" s="40">
        <v>4000000</v>
      </c>
      <c r="D19" s="40">
        <v>497921</v>
      </c>
      <c r="E19" s="40">
        <v>2475414</v>
      </c>
      <c r="F19" s="127">
        <f t="shared" si="1"/>
        <v>6973335</v>
      </c>
    </row>
    <row r="20" spans="2:6" ht="24">
      <c r="B20" s="311" t="s">
        <v>582</v>
      </c>
      <c r="C20" s="40">
        <v>6455122</v>
      </c>
      <c r="D20" s="40">
        <v>308427</v>
      </c>
      <c r="E20" s="40">
        <v>492367</v>
      </c>
      <c r="F20" s="127">
        <f t="shared" si="1"/>
        <v>7255916</v>
      </c>
    </row>
    <row r="21" spans="2:6" ht="15" customHeight="1" thickBot="1">
      <c r="B21" s="312" t="s">
        <v>622</v>
      </c>
      <c r="C21" s="42">
        <f>SUM(C14:C20)</f>
        <v>139035391</v>
      </c>
      <c r="D21" s="42">
        <f>SUM(D14:D20)</f>
        <v>7862657</v>
      </c>
      <c r="E21" s="42">
        <f>SUM(E14:E20)</f>
        <v>37400658</v>
      </c>
      <c r="F21" s="45">
        <f t="shared" si="1"/>
        <v>184298706</v>
      </c>
    </row>
    <row r="22" spans="2:6" ht="13.5" thickBot="1">
      <c r="B22" s="340" t="s">
        <v>569</v>
      </c>
      <c r="C22" s="341"/>
      <c r="D22" s="341"/>
      <c r="E22" s="341"/>
      <c r="F22" s="342"/>
    </row>
    <row r="23" spans="2:6" ht="12.75">
      <c r="B23" s="310" t="s">
        <v>583</v>
      </c>
      <c r="C23" s="38">
        <v>99898380</v>
      </c>
      <c r="D23" s="38">
        <v>12036276</v>
      </c>
      <c r="E23" s="38">
        <v>55636600</v>
      </c>
      <c r="F23" s="278">
        <f aca="true" t="shared" si="2" ref="F23:F32">SUM(C23:E23)</f>
        <v>167571256</v>
      </c>
    </row>
    <row r="24" spans="2:6" ht="12.75">
      <c r="B24" s="311" t="s">
        <v>584</v>
      </c>
      <c r="C24" s="40">
        <v>12041808</v>
      </c>
      <c r="D24" s="40">
        <v>1049400</v>
      </c>
      <c r="E24" s="40">
        <v>87570712</v>
      </c>
      <c r="F24" s="127">
        <f t="shared" si="2"/>
        <v>100661920</v>
      </c>
    </row>
    <row r="25" spans="2:6" ht="24">
      <c r="B25" s="313" t="s">
        <v>677</v>
      </c>
      <c r="C25" s="40">
        <v>23706657</v>
      </c>
      <c r="D25" s="40">
        <v>17608310</v>
      </c>
      <c r="E25" s="40">
        <v>39864592</v>
      </c>
      <c r="F25" s="127">
        <f t="shared" si="2"/>
        <v>81179559</v>
      </c>
    </row>
    <row r="26" spans="2:6" ht="24">
      <c r="B26" s="311" t="s">
        <v>633</v>
      </c>
      <c r="C26" s="40">
        <v>132457846</v>
      </c>
      <c r="D26" s="40">
        <v>24082209</v>
      </c>
      <c r="E26" s="40">
        <v>68052471</v>
      </c>
      <c r="F26" s="127">
        <f t="shared" si="2"/>
        <v>224592526</v>
      </c>
    </row>
    <row r="27" spans="2:6" ht="12.75">
      <c r="B27" s="311" t="s">
        <v>585</v>
      </c>
      <c r="C27" s="40">
        <v>64229750</v>
      </c>
      <c r="D27" s="40">
        <v>6074438</v>
      </c>
      <c r="E27" s="40">
        <v>62548777</v>
      </c>
      <c r="F27" s="127">
        <f t="shared" si="2"/>
        <v>132852965</v>
      </c>
    </row>
    <row r="28" spans="2:6" ht="24">
      <c r="B28" s="311" t="s">
        <v>586</v>
      </c>
      <c r="C28" s="40">
        <v>10848368</v>
      </c>
      <c r="D28" s="40">
        <v>2658174</v>
      </c>
      <c r="E28" s="40">
        <v>9421147</v>
      </c>
      <c r="F28" s="127">
        <f t="shared" si="2"/>
        <v>22927689</v>
      </c>
    </row>
    <row r="29" spans="2:6" ht="12.75">
      <c r="B29" s="311" t="s">
        <v>587</v>
      </c>
      <c r="C29" s="40">
        <v>69106490</v>
      </c>
      <c r="D29" s="40">
        <v>2429000</v>
      </c>
      <c r="E29" s="40">
        <v>13881120</v>
      </c>
      <c r="F29" s="127">
        <f t="shared" si="2"/>
        <v>85416610</v>
      </c>
    </row>
    <row r="30" spans="2:6" ht="12.75">
      <c r="B30" s="311" t="s">
        <v>588</v>
      </c>
      <c r="C30" s="40">
        <v>1427638951</v>
      </c>
      <c r="D30" s="40">
        <v>22149640</v>
      </c>
      <c r="E30" s="40">
        <v>693604381</v>
      </c>
      <c r="F30" s="127">
        <f t="shared" si="2"/>
        <v>2143392972</v>
      </c>
    </row>
    <row r="31" spans="2:6" ht="36">
      <c r="B31" s="313" t="s">
        <v>112</v>
      </c>
      <c r="C31" s="40">
        <v>5000000</v>
      </c>
      <c r="D31" s="40">
        <v>1800000</v>
      </c>
      <c r="E31" s="40">
        <v>2700000</v>
      </c>
      <c r="F31" s="127">
        <f t="shared" si="2"/>
        <v>9500000</v>
      </c>
    </row>
    <row r="32" spans="2:6" ht="15" customHeight="1" thickBot="1">
      <c r="B32" s="312" t="s">
        <v>830</v>
      </c>
      <c r="C32" s="42">
        <f>SUM(C23:C31)</f>
        <v>1844928250</v>
      </c>
      <c r="D32" s="42">
        <f>SUM(D23:D31)</f>
        <v>89887447</v>
      </c>
      <c r="E32" s="42">
        <f>SUM(E23:E31)</f>
        <v>1033279800</v>
      </c>
      <c r="F32" s="45">
        <f t="shared" si="2"/>
        <v>2968095497</v>
      </c>
    </row>
    <row r="33" spans="2:6" ht="13.5" thickBot="1">
      <c r="B33" s="340" t="s">
        <v>570</v>
      </c>
      <c r="C33" s="341"/>
      <c r="D33" s="341"/>
      <c r="E33" s="341"/>
      <c r="F33" s="342"/>
    </row>
    <row r="34" spans="2:6" ht="12.75">
      <c r="B34" s="310" t="s">
        <v>589</v>
      </c>
      <c r="C34" s="38">
        <v>14671817</v>
      </c>
      <c r="D34" s="38">
        <v>3937520</v>
      </c>
      <c r="E34" s="38">
        <v>1350400</v>
      </c>
      <c r="F34" s="278">
        <f>SUM(C34:E34)</f>
        <v>19959737</v>
      </c>
    </row>
    <row r="35" spans="2:6" ht="24">
      <c r="B35" s="311" t="s">
        <v>590</v>
      </c>
      <c r="C35" s="40">
        <v>28933723</v>
      </c>
      <c r="D35" s="40">
        <v>4600200</v>
      </c>
      <c r="E35" s="40">
        <v>52500000</v>
      </c>
      <c r="F35" s="127">
        <f>SUM(C35:E35)</f>
        <v>86033923</v>
      </c>
    </row>
    <row r="36" spans="2:6" ht="12.75">
      <c r="B36" s="311" t="s">
        <v>591</v>
      </c>
      <c r="C36" s="40">
        <v>3120000</v>
      </c>
      <c r="D36" s="323">
        <v>0</v>
      </c>
      <c r="E36" s="40"/>
      <c r="F36" s="127">
        <f>SUM(C36:E36)</f>
        <v>3120000</v>
      </c>
    </row>
    <row r="37" spans="2:6" ht="12.75">
      <c r="B37" s="311" t="s">
        <v>987</v>
      </c>
      <c r="C37" s="40">
        <v>357835</v>
      </c>
      <c r="D37" s="40"/>
      <c r="E37" s="40">
        <v>136200</v>
      </c>
      <c r="F37" s="127">
        <f>SUM(C37:E37)</f>
        <v>494035</v>
      </c>
    </row>
    <row r="38" spans="2:6" ht="13.5" thickBot="1">
      <c r="B38" s="312" t="s">
        <v>831</v>
      </c>
      <c r="C38" s="42">
        <f>SUM(C34:C37)</f>
        <v>47083375</v>
      </c>
      <c r="D38" s="42">
        <f>SUM(D34:D37)</f>
        <v>8537720</v>
      </c>
      <c r="E38" s="42">
        <f>SUM(E34:E37)</f>
        <v>53986600</v>
      </c>
      <c r="F38" s="45">
        <f>SUM(C38:E38)</f>
        <v>109607695</v>
      </c>
    </row>
    <row r="39" spans="2:6" ht="13.5" thickBot="1">
      <c r="B39" s="340" t="s">
        <v>593</v>
      </c>
      <c r="C39" s="341"/>
      <c r="D39" s="341"/>
      <c r="E39" s="341"/>
      <c r="F39" s="342"/>
    </row>
    <row r="40" spans="2:6" ht="12.75">
      <c r="B40" s="310" t="s">
        <v>594</v>
      </c>
      <c r="C40" s="38">
        <v>40000000</v>
      </c>
      <c r="D40" s="38">
        <v>3500000</v>
      </c>
      <c r="E40" s="38">
        <v>800000000</v>
      </c>
      <c r="F40" s="278">
        <f>SUM(C40:E40)</f>
        <v>843500000</v>
      </c>
    </row>
    <row r="41" spans="2:6" ht="13.5" thickBot="1">
      <c r="B41" s="312" t="s">
        <v>833</v>
      </c>
      <c r="C41" s="42">
        <f>SUM(C40)</f>
        <v>40000000</v>
      </c>
      <c r="D41" s="42">
        <f>SUM(D40)</f>
        <v>3500000</v>
      </c>
      <c r="E41" s="42">
        <f>SUM(E40)</f>
        <v>800000000</v>
      </c>
      <c r="F41" s="45">
        <f>SUM(C41:E41)</f>
        <v>843500000</v>
      </c>
    </row>
    <row r="42" spans="2:6" ht="13.5" thickBot="1">
      <c r="B42" s="344" t="s">
        <v>238</v>
      </c>
      <c r="C42" s="345"/>
      <c r="D42" s="345"/>
      <c r="E42" s="345"/>
      <c r="F42" s="346"/>
    </row>
    <row r="43" spans="2:6" ht="24">
      <c r="B43" s="314" t="s">
        <v>595</v>
      </c>
      <c r="C43" s="46">
        <v>2879519</v>
      </c>
      <c r="D43" s="46">
        <v>1300000</v>
      </c>
      <c r="E43" s="46">
        <v>2924400</v>
      </c>
      <c r="F43" s="291">
        <f>SUM(C43:E43)</f>
        <v>7103919</v>
      </c>
    </row>
    <row r="44" spans="2:6" ht="13.5" thickBot="1">
      <c r="B44" s="312" t="s">
        <v>832</v>
      </c>
      <c r="C44" s="42">
        <f>SUM(C43)</f>
        <v>2879519</v>
      </c>
      <c r="D44" s="42">
        <f>SUM(D43)</f>
        <v>1300000</v>
      </c>
      <c r="E44" s="42">
        <f>SUM(E43)</f>
        <v>2924400</v>
      </c>
      <c r="F44" s="45">
        <f>SUM(C44:E44)</f>
        <v>7103919</v>
      </c>
    </row>
    <row r="45" spans="2:6" ht="13.5" thickBot="1">
      <c r="B45" s="315" t="s">
        <v>874</v>
      </c>
      <c r="C45" s="307">
        <f>C12+C21+C32+C38+C41+C44</f>
        <v>4730471099</v>
      </c>
      <c r="D45" s="307">
        <f>D12+D21+D32+D38+D41+D44</f>
        <v>929387824</v>
      </c>
      <c r="E45" s="307">
        <f>E12+E21+E32+E38+E41+E44</f>
        <v>3318740998</v>
      </c>
      <c r="F45" s="280">
        <f>SUM(C45:E45)</f>
        <v>8978599921</v>
      </c>
    </row>
    <row r="46" spans="2:6" ht="25.5" customHeight="1">
      <c r="B46" s="343" t="s">
        <v>665</v>
      </c>
      <c r="C46" s="343"/>
      <c r="D46" s="343"/>
      <c r="E46" s="343"/>
      <c r="F46" s="343"/>
    </row>
    <row r="47" spans="2:6" ht="12.75">
      <c r="B47" s="8"/>
      <c r="C47" s="3"/>
      <c r="D47" s="3"/>
      <c r="E47" s="3"/>
      <c r="F47" s="3"/>
    </row>
    <row r="48" spans="2:6" ht="12.75">
      <c r="B48" s="3"/>
      <c r="C48" s="3"/>
      <c r="D48" s="3"/>
      <c r="E48" s="3"/>
      <c r="F48" s="3"/>
    </row>
    <row r="49" ht="12.75">
      <c r="F49" t="s">
        <v>596</v>
      </c>
    </row>
    <row r="53" ht="12.75">
      <c r="E53" t="s">
        <v>596</v>
      </c>
    </row>
    <row r="54" spans="2:4" ht="12.75" customHeight="1">
      <c r="B54" s="336"/>
      <c r="C54" s="336"/>
      <c r="D54" s="336"/>
    </row>
  </sheetData>
  <sheetProtection/>
  <mergeCells count="9">
    <mergeCell ref="B2:F2"/>
    <mergeCell ref="B54:D54"/>
    <mergeCell ref="B4:F4"/>
    <mergeCell ref="B13:F13"/>
    <mergeCell ref="B22:F22"/>
    <mergeCell ref="B46:F46"/>
    <mergeCell ref="B33:F33"/>
    <mergeCell ref="B39:F39"/>
    <mergeCell ref="B42:F42"/>
  </mergeCells>
  <printOptions horizontalCentered="1" verticalCentered="1"/>
  <pageMargins left="0.75" right="0.33" top="0.23" bottom="1" header="0.23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S51"/>
  <sheetViews>
    <sheetView zoomScale="90" zoomScaleNormal="90" zoomScalePageLayoutView="0" workbookViewId="0" topLeftCell="CJ30">
      <selection activeCell="CQ56" sqref="CQ56"/>
    </sheetView>
  </sheetViews>
  <sheetFormatPr defaultColWidth="11.421875" defaultRowHeight="12.75"/>
  <cols>
    <col min="1" max="1" width="3.28125" style="0" customWidth="1"/>
    <col min="2" max="2" width="46.00390625" style="0" customWidth="1"/>
    <col min="3" max="3" width="15.00390625" style="0" customWidth="1"/>
    <col min="4" max="4" width="18.00390625" style="0" customWidth="1"/>
    <col min="5" max="5" width="12.57421875" style="0" customWidth="1"/>
    <col min="6" max="6" width="14.00390625" style="0" customWidth="1"/>
    <col min="7" max="7" width="15.421875" style="0" customWidth="1"/>
    <col min="8" max="8" width="14.57421875" style="0" customWidth="1"/>
    <col min="9" max="9" width="16.140625" style="0" customWidth="1"/>
    <col min="10" max="15" width="14.57421875" style="0" customWidth="1"/>
    <col min="16" max="23" width="13.140625" style="0" customWidth="1"/>
    <col min="24" max="24" width="14.8515625" style="0" customWidth="1"/>
    <col min="25" max="25" width="16.140625" style="0" bestFit="1" customWidth="1"/>
    <col min="26" max="26" width="14.57421875" style="0" customWidth="1"/>
    <col min="27" max="27" width="14.8515625" style="0" customWidth="1"/>
    <col min="28" max="28" width="14.57421875" style="0" customWidth="1"/>
    <col min="29" max="29" width="14.421875" style="0" bestFit="1" customWidth="1"/>
    <col min="30" max="30" width="13.421875" style="0" bestFit="1" customWidth="1"/>
    <col min="31" max="31" width="14.00390625" style="0" customWidth="1"/>
    <col min="32" max="32" width="14.57421875" style="0" customWidth="1"/>
    <col min="33" max="34" width="13.421875" style="0" bestFit="1" customWidth="1"/>
    <col min="35" max="42" width="15.421875" style="0" customWidth="1"/>
    <col min="43" max="44" width="15.28125" style="0" customWidth="1"/>
    <col min="45" max="45" width="15.421875" style="0" customWidth="1"/>
    <col min="46" max="46" width="15.57421875" style="0" customWidth="1"/>
    <col min="47" max="47" width="15.421875" style="0" customWidth="1"/>
    <col min="48" max="50" width="15.7109375" style="0" customWidth="1"/>
    <col min="51" max="51" width="15.57421875" style="0" customWidth="1"/>
    <col min="52" max="52" width="16.140625" style="0" customWidth="1"/>
    <col min="53" max="53" width="16.28125" style="0" customWidth="1"/>
    <col min="54" max="54" width="16.00390625" style="0" customWidth="1"/>
    <col min="55" max="55" width="15.57421875" style="0" customWidth="1"/>
    <col min="56" max="56" width="15.28125" style="0" customWidth="1"/>
    <col min="57" max="57" width="16.421875" style="0" customWidth="1"/>
    <col min="58" max="58" width="16.140625" style="0" customWidth="1"/>
    <col min="59" max="59" width="16.00390625" style="0" customWidth="1"/>
    <col min="60" max="60" width="15.57421875" style="0" customWidth="1"/>
    <col min="61" max="61" width="14.8515625" style="0" customWidth="1"/>
    <col min="62" max="62" width="13.28125" style="0" customWidth="1"/>
    <col min="63" max="63" width="15.421875" style="0" customWidth="1"/>
    <col min="64" max="64" width="13.140625" style="0" customWidth="1"/>
    <col min="65" max="65" width="16.421875" style="0" customWidth="1"/>
    <col min="66" max="66" width="16.28125" style="0" customWidth="1"/>
    <col min="67" max="67" width="14.421875" style="0" bestFit="1" customWidth="1"/>
    <col min="68" max="68" width="13.140625" style="0" customWidth="1"/>
    <col min="69" max="69" width="14.7109375" style="0" customWidth="1"/>
    <col min="70" max="70" width="14.8515625" style="0" customWidth="1"/>
    <col min="71" max="73" width="14.421875" style="0" bestFit="1" customWidth="1"/>
    <col min="74" max="74" width="15.421875" style="0" bestFit="1" customWidth="1"/>
    <col min="75" max="75" width="16.28125" style="0" customWidth="1"/>
    <col min="76" max="76" width="16.421875" style="0" customWidth="1"/>
    <col min="77" max="77" width="16.140625" style="0" customWidth="1"/>
    <col min="78" max="78" width="16.421875" style="0" customWidth="1"/>
    <col min="79" max="79" width="11.8515625" style="0" customWidth="1"/>
    <col min="80" max="80" width="16.28125" style="0" customWidth="1"/>
    <col min="81" max="81" width="14.8515625" style="0" customWidth="1"/>
    <col min="82" max="82" width="14.421875" style="0" bestFit="1" customWidth="1"/>
    <col min="83" max="83" width="14.00390625" style="0" customWidth="1"/>
    <col min="84" max="84" width="13.28125" style="0" customWidth="1"/>
    <col min="85" max="85" width="13.421875" style="0" customWidth="1"/>
    <col min="86" max="86" width="14.421875" style="0" bestFit="1" customWidth="1"/>
    <col min="87" max="87" width="16.57421875" style="0" customWidth="1"/>
    <col min="88" max="88" width="14.421875" style="0" bestFit="1" customWidth="1"/>
    <col min="89" max="89" width="15.7109375" style="0" bestFit="1" customWidth="1"/>
    <col min="90" max="90" width="14.421875" style="0" bestFit="1" customWidth="1"/>
    <col min="91" max="91" width="17.7109375" style="0" bestFit="1" customWidth="1"/>
    <col min="92" max="92" width="15.140625" style="0" customWidth="1"/>
    <col min="93" max="93" width="13.8515625" style="0" customWidth="1"/>
    <col min="94" max="94" width="15.28125" style="0" customWidth="1"/>
    <col min="95" max="95" width="15.140625" style="0" customWidth="1"/>
    <col min="96" max="96" width="16.28125" style="0" customWidth="1"/>
  </cols>
  <sheetData>
    <row r="1" ht="13.5" thickBot="1"/>
    <row r="2" spans="2:96" ht="13.5" thickBot="1">
      <c r="B2" s="347" t="s">
        <v>106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9"/>
    </row>
    <row r="3" spans="2:96" ht="84.75" thickBot="1">
      <c r="B3" s="107" t="s">
        <v>354</v>
      </c>
      <c r="C3" s="178" t="s">
        <v>597</v>
      </c>
      <c r="D3" s="178" t="s">
        <v>1038</v>
      </c>
      <c r="E3" s="178" t="s">
        <v>913</v>
      </c>
      <c r="F3" s="178" t="s">
        <v>985</v>
      </c>
      <c r="G3" s="178" t="s">
        <v>1039</v>
      </c>
      <c r="H3" s="178" t="s">
        <v>1040</v>
      </c>
      <c r="I3" s="178" t="s">
        <v>320</v>
      </c>
      <c r="J3" s="178" t="s">
        <v>1041</v>
      </c>
      <c r="K3" s="178" t="s">
        <v>1042</v>
      </c>
      <c r="L3" s="178" t="s">
        <v>1043</v>
      </c>
      <c r="M3" s="178" t="s">
        <v>1044</v>
      </c>
      <c r="N3" s="178" t="s">
        <v>1045</v>
      </c>
      <c r="O3" s="178" t="s">
        <v>1046</v>
      </c>
      <c r="P3" s="178" t="s">
        <v>1047</v>
      </c>
      <c r="Q3" s="178" t="s">
        <v>1048</v>
      </c>
      <c r="R3" s="178" t="s">
        <v>1049</v>
      </c>
      <c r="S3" s="178" t="s">
        <v>1050</v>
      </c>
      <c r="T3" s="178" t="s">
        <v>1051</v>
      </c>
      <c r="U3" s="178" t="s">
        <v>1107</v>
      </c>
      <c r="V3" s="178" t="s">
        <v>1108</v>
      </c>
      <c r="W3" s="178" t="s">
        <v>1109</v>
      </c>
      <c r="X3" s="157" t="s">
        <v>1110</v>
      </c>
      <c r="Y3" s="178" t="s">
        <v>1111</v>
      </c>
      <c r="Z3" s="178" t="s">
        <v>1112</v>
      </c>
      <c r="AA3" s="178" t="s">
        <v>321</v>
      </c>
      <c r="AB3" s="178" t="s">
        <v>1113</v>
      </c>
      <c r="AC3" s="178" t="s">
        <v>1114</v>
      </c>
      <c r="AD3" s="178" t="s">
        <v>1115</v>
      </c>
      <c r="AE3" s="178" t="s">
        <v>1116</v>
      </c>
      <c r="AF3" s="178" t="s">
        <v>1117</v>
      </c>
      <c r="AG3" s="178" t="s">
        <v>1118</v>
      </c>
      <c r="AH3" s="178" t="s">
        <v>1119</v>
      </c>
      <c r="AI3" s="178" t="s">
        <v>1120</v>
      </c>
      <c r="AJ3" s="178" t="s">
        <v>1121</v>
      </c>
      <c r="AK3" s="178" t="s">
        <v>1122</v>
      </c>
      <c r="AL3" s="178" t="s">
        <v>1123</v>
      </c>
      <c r="AM3" s="178" t="s">
        <v>1124</v>
      </c>
      <c r="AN3" s="178" t="s">
        <v>1125</v>
      </c>
      <c r="AO3" s="178" t="s">
        <v>675</v>
      </c>
      <c r="AP3" s="178" t="s">
        <v>1126</v>
      </c>
      <c r="AQ3" s="178" t="s">
        <v>1127</v>
      </c>
      <c r="AR3" s="178" t="s">
        <v>1128</v>
      </c>
      <c r="AS3" s="178" t="s">
        <v>1129</v>
      </c>
      <c r="AT3" s="178" t="s">
        <v>1130</v>
      </c>
      <c r="AU3" s="178" t="s">
        <v>1131</v>
      </c>
      <c r="AV3" s="178" t="s">
        <v>1132</v>
      </c>
      <c r="AW3" s="178" t="s">
        <v>1133</v>
      </c>
      <c r="AX3" s="178" t="s">
        <v>1134</v>
      </c>
      <c r="AY3" s="178" t="s">
        <v>1135</v>
      </c>
      <c r="AZ3" s="178" t="s">
        <v>1136</v>
      </c>
      <c r="BA3" s="178" t="s">
        <v>1137</v>
      </c>
      <c r="BB3" s="178" t="s">
        <v>1138</v>
      </c>
      <c r="BC3" s="178" t="s">
        <v>1139</v>
      </c>
      <c r="BD3" s="178" t="s">
        <v>1140</v>
      </c>
      <c r="BE3" s="178" t="s">
        <v>1141</v>
      </c>
      <c r="BF3" s="178" t="s">
        <v>1142</v>
      </c>
      <c r="BG3" s="178" t="s">
        <v>1143</v>
      </c>
      <c r="BH3" s="178" t="s">
        <v>790</v>
      </c>
      <c r="BI3" s="178" t="s">
        <v>198</v>
      </c>
      <c r="BJ3" s="178" t="s">
        <v>1144</v>
      </c>
      <c r="BK3" s="178" t="s">
        <v>199</v>
      </c>
      <c r="BL3" s="178" t="s">
        <v>1145</v>
      </c>
      <c r="BM3" s="178" t="s">
        <v>820</v>
      </c>
      <c r="BN3" s="178" t="s">
        <v>1146</v>
      </c>
      <c r="BO3" s="178" t="s">
        <v>1147</v>
      </c>
      <c r="BP3" s="178" t="s">
        <v>1148</v>
      </c>
      <c r="BQ3" s="178" t="s">
        <v>1149</v>
      </c>
      <c r="BR3" s="178" t="s">
        <v>1170</v>
      </c>
      <c r="BS3" s="178" t="s">
        <v>1150</v>
      </c>
      <c r="BT3" s="178" t="s">
        <v>1151</v>
      </c>
      <c r="BU3" s="178" t="s">
        <v>1152</v>
      </c>
      <c r="BV3" s="178" t="s">
        <v>1153</v>
      </c>
      <c r="BW3" s="178" t="s">
        <v>1154</v>
      </c>
      <c r="BX3" s="178" t="s">
        <v>1155</v>
      </c>
      <c r="BY3" s="178" t="s">
        <v>1156</v>
      </c>
      <c r="BZ3" s="178" t="s">
        <v>1157</v>
      </c>
      <c r="CA3" s="178" t="s">
        <v>1158</v>
      </c>
      <c r="CB3" s="178" t="s">
        <v>1159</v>
      </c>
      <c r="CC3" s="178" t="s">
        <v>1160</v>
      </c>
      <c r="CD3" s="178" t="s">
        <v>1161</v>
      </c>
      <c r="CE3" s="178" t="s">
        <v>1162</v>
      </c>
      <c r="CF3" s="178" t="s">
        <v>809</v>
      </c>
      <c r="CG3" s="178" t="s">
        <v>810</v>
      </c>
      <c r="CH3" s="178" t="s">
        <v>146</v>
      </c>
      <c r="CI3" s="178" t="s">
        <v>991</v>
      </c>
      <c r="CJ3" s="178" t="s">
        <v>908</v>
      </c>
      <c r="CK3" s="178" t="s">
        <v>1163</v>
      </c>
      <c r="CL3" s="178" t="s">
        <v>1164</v>
      </c>
      <c r="CM3" s="178" t="s">
        <v>676</v>
      </c>
      <c r="CN3" s="178" t="s">
        <v>1165</v>
      </c>
      <c r="CO3" s="178" t="s">
        <v>821</v>
      </c>
      <c r="CP3" s="178" t="s">
        <v>1166</v>
      </c>
      <c r="CQ3" s="157" t="s">
        <v>1167</v>
      </c>
      <c r="CR3" s="37" t="s">
        <v>1056</v>
      </c>
    </row>
    <row r="4" spans="2:96" ht="15" customHeight="1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52"/>
    </row>
    <row r="5" spans="2:96" ht="12.75" customHeight="1">
      <c r="B5" s="217" t="s">
        <v>571</v>
      </c>
      <c r="C5" s="69">
        <v>7593146</v>
      </c>
      <c r="D5" s="69">
        <v>395408</v>
      </c>
      <c r="E5" s="69">
        <v>4984756</v>
      </c>
      <c r="F5" s="69">
        <v>11259975</v>
      </c>
      <c r="G5" s="69">
        <v>9717806</v>
      </c>
      <c r="H5" s="69">
        <v>5654779</v>
      </c>
      <c r="I5" s="69">
        <v>2007292</v>
      </c>
      <c r="J5" s="69">
        <v>1288172</v>
      </c>
      <c r="K5" s="69">
        <v>1740356</v>
      </c>
      <c r="L5" s="69">
        <v>1073041</v>
      </c>
      <c r="M5" s="69">
        <v>2304922</v>
      </c>
      <c r="N5" s="69">
        <v>1457775</v>
      </c>
      <c r="O5" s="69">
        <v>1915629</v>
      </c>
      <c r="P5" s="69">
        <v>1982356</v>
      </c>
      <c r="Q5" s="69">
        <v>3875315</v>
      </c>
      <c r="R5" s="69">
        <v>1831461</v>
      </c>
      <c r="S5" s="69">
        <v>1491314</v>
      </c>
      <c r="T5" s="69">
        <v>1529701</v>
      </c>
      <c r="U5" s="69">
        <v>1544292</v>
      </c>
      <c r="V5" s="69">
        <v>3016608</v>
      </c>
      <c r="W5" s="69">
        <v>2073112</v>
      </c>
      <c r="X5" s="69">
        <v>2507502</v>
      </c>
      <c r="Y5" s="69">
        <v>1639813</v>
      </c>
      <c r="Z5" s="69">
        <v>1255353</v>
      </c>
      <c r="AA5" s="69">
        <v>3313828</v>
      </c>
      <c r="AB5" s="69">
        <v>1906371</v>
      </c>
      <c r="AC5" s="69">
        <v>3223744</v>
      </c>
      <c r="AD5" s="69">
        <v>2269641</v>
      </c>
      <c r="AE5" s="69">
        <v>1088916</v>
      </c>
      <c r="AF5" s="69">
        <v>1185686</v>
      </c>
      <c r="AG5" s="69">
        <v>1801659</v>
      </c>
      <c r="AH5" s="69">
        <v>2282947</v>
      </c>
      <c r="AI5" s="69">
        <v>1309880</v>
      </c>
      <c r="AJ5" s="69">
        <v>1120033</v>
      </c>
      <c r="AK5" s="69">
        <v>1553640</v>
      </c>
      <c r="AL5" s="69">
        <v>1288226</v>
      </c>
      <c r="AM5" s="69">
        <v>1627008</v>
      </c>
      <c r="AN5" s="69">
        <v>1813556</v>
      </c>
      <c r="AO5" s="69">
        <v>2470847</v>
      </c>
      <c r="AP5" s="69">
        <v>916191</v>
      </c>
      <c r="AQ5" s="69">
        <v>977060</v>
      </c>
      <c r="AR5" s="69">
        <v>725100</v>
      </c>
      <c r="AS5" s="69">
        <v>1769764</v>
      </c>
      <c r="AT5" s="69">
        <v>816408</v>
      </c>
      <c r="AU5" s="69">
        <v>677923</v>
      </c>
      <c r="AV5" s="69">
        <v>1136923</v>
      </c>
      <c r="AW5" s="69">
        <v>682946</v>
      </c>
      <c r="AX5" s="69">
        <v>733543</v>
      </c>
      <c r="AY5" s="69">
        <v>718037</v>
      </c>
      <c r="AZ5" s="69">
        <v>702043</v>
      </c>
      <c r="BA5" s="69">
        <v>892281</v>
      </c>
      <c r="BB5" s="69">
        <v>704541</v>
      </c>
      <c r="BC5" s="69">
        <v>1192882</v>
      </c>
      <c r="BD5" s="69">
        <v>778903</v>
      </c>
      <c r="BE5" s="69">
        <v>560689</v>
      </c>
      <c r="BF5" s="69">
        <v>742412</v>
      </c>
      <c r="BG5" s="69">
        <v>1104553</v>
      </c>
      <c r="BH5" s="69">
        <v>5999961</v>
      </c>
      <c r="BI5" s="69">
        <v>6217713</v>
      </c>
      <c r="BJ5" s="69">
        <v>3240685</v>
      </c>
      <c r="BK5" s="69">
        <v>3467238</v>
      </c>
      <c r="BL5" s="69">
        <v>3073628</v>
      </c>
      <c r="BM5" s="69">
        <v>5940943</v>
      </c>
      <c r="BN5" s="69">
        <v>9080337</v>
      </c>
      <c r="BO5" s="69">
        <v>6235223</v>
      </c>
      <c r="BP5" s="69">
        <v>5705255</v>
      </c>
      <c r="BQ5" s="69">
        <v>3736560</v>
      </c>
      <c r="BR5" s="69">
        <v>5807949</v>
      </c>
      <c r="BS5" s="69">
        <v>7247232</v>
      </c>
      <c r="BT5" s="69">
        <v>7884604</v>
      </c>
      <c r="BU5" s="69">
        <v>9167222</v>
      </c>
      <c r="BV5" s="69">
        <v>8373412</v>
      </c>
      <c r="BW5" s="69">
        <v>59067601</v>
      </c>
      <c r="BX5" s="69">
        <v>2137921</v>
      </c>
      <c r="BY5" s="69">
        <v>2008614</v>
      </c>
      <c r="BZ5" s="69">
        <v>4596146</v>
      </c>
      <c r="CA5" s="69">
        <v>2825837</v>
      </c>
      <c r="CB5" s="69">
        <v>1461905</v>
      </c>
      <c r="CC5" s="69">
        <v>3157690</v>
      </c>
      <c r="CD5" s="69">
        <v>5176273</v>
      </c>
      <c r="CE5" s="69">
        <v>3409552</v>
      </c>
      <c r="CF5" s="69">
        <v>7813941</v>
      </c>
      <c r="CG5" s="69">
        <v>23322000</v>
      </c>
      <c r="CH5" s="69">
        <v>10333636</v>
      </c>
      <c r="CI5" s="69">
        <v>11585214</v>
      </c>
      <c r="CJ5" s="69">
        <v>5324193</v>
      </c>
      <c r="CK5" s="69">
        <v>16738497</v>
      </c>
      <c r="CL5" s="69">
        <v>6898161</v>
      </c>
      <c r="CM5" s="69">
        <v>57144720</v>
      </c>
      <c r="CN5" s="69"/>
      <c r="CO5" s="69"/>
      <c r="CP5" s="69"/>
      <c r="CQ5" s="69"/>
      <c r="CR5" s="100">
        <f aca="true" t="shared" si="0" ref="CR5:CR10">SUM(C5:CQ5)</f>
        <v>432407928</v>
      </c>
    </row>
    <row r="6" spans="2:96" ht="12.75">
      <c r="B6" s="218" t="s">
        <v>572</v>
      </c>
      <c r="C6" s="71">
        <v>4837782</v>
      </c>
      <c r="D6" s="71">
        <v>21302355</v>
      </c>
      <c r="E6" s="71"/>
      <c r="F6" s="71">
        <v>1327093</v>
      </c>
      <c r="G6" s="71">
        <v>2593857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>
        <v>72668619</v>
      </c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>
        <v>20802217</v>
      </c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>
        <v>388396</v>
      </c>
      <c r="CG6" s="71">
        <v>776788</v>
      </c>
      <c r="CH6" s="71">
        <v>268831</v>
      </c>
      <c r="CI6" s="71">
        <v>788215</v>
      </c>
      <c r="CJ6" s="73"/>
      <c r="CK6" s="71">
        <v>5000000</v>
      </c>
      <c r="CL6" s="71">
        <v>2124515</v>
      </c>
      <c r="CM6" s="71">
        <v>46835020</v>
      </c>
      <c r="CN6" s="73"/>
      <c r="CO6" s="73"/>
      <c r="CP6" s="73"/>
      <c r="CQ6" s="73"/>
      <c r="CR6" s="99">
        <f t="shared" si="0"/>
        <v>179713688</v>
      </c>
    </row>
    <row r="7" spans="2:96" ht="12.75">
      <c r="B7" s="218" t="s">
        <v>573</v>
      </c>
      <c r="C7" s="71">
        <v>2051170</v>
      </c>
      <c r="D7" s="71">
        <v>176125</v>
      </c>
      <c r="E7" s="71">
        <v>1171618</v>
      </c>
      <c r="F7" s="71">
        <v>1711325</v>
      </c>
      <c r="G7" s="71">
        <v>1899316</v>
      </c>
      <c r="H7" s="71">
        <v>1185914</v>
      </c>
      <c r="I7" s="71">
        <v>351610</v>
      </c>
      <c r="J7" s="71">
        <v>238864</v>
      </c>
      <c r="K7" s="71">
        <v>317599</v>
      </c>
      <c r="L7" s="71">
        <v>211697</v>
      </c>
      <c r="M7" s="71">
        <v>398660</v>
      </c>
      <c r="N7" s="71">
        <v>264350</v>
      </c>
      <c r="O7" s="71">
        <v>313899</v>
      </c>
      <c r="P7" s="71">
        <v>357031</v>
      </c>
      <c r="Q7" s="71">
        <v>581551</v>
      </c>
      <c r="R7" s="71">
        <v>313408</v>
      </c>
      <c r="S7" s="71">
        <v>265520</v>
      </c>
      <c r="T7" s="71">
        <v>265920</v>
      </c>
      <c r="U7" s="71">
        <v>258604</v>
      </c>
      <c r="V7" s="71">
        <v>517262</v>
      </c>
      <c r="W7" s="71">
        <v>356116</v>
      </c>
      <c r="X7" s="71">
        <v>404480</v>
      </c>
      <c r="Y7" s="71">
        <v>269420</v>
      </c>
      <c r="Z7" s="71">
        <v>254590</v>
      </c>
      <c r="AA7" s="71">
        <v>556365</v>
      </c>
      <c r="AB7" s="71">
        <v>347494</v>
      </c>
      <c r="AC7" s="71">
        <v>521282</v>
      </c>
      <c r="AD7" s="71">
        <v>409736</v>
      </c>
      <c r="AE7" s="71">
        <v>191399</v>
      </c>
      <c r="AF7" s="71">
        <v>245712</v>
      </c>
      <c r="AG7" s="71">
        <v>318658</v>
      </c>
      <c r="AH7" s="71">
        <v>395182</v>
      </c>
      <c r="AI7" s="71">
        <v>248711</v>
      </c>
      <c r="AJ7" s="71">
        <v>216558</v>
      </c>
      <c r="AK7" s="71">
        <v>261337</v>
      </c>
      <c r="AL7" s="71">
        <v>246906</v>
      </c>
      <c r="AM7" s="71">
        <v>259489</v>
      </c>
      <c r="AN7" s="71">
        <v>332733</v>
      </c>
      <c r="AO7" s="71">
        <v>381921</v>
      </c>
      <c r="AP7" s="71">
        <v>145856</v>
      </c>
      <c r="AQ7" s="71">
        <v>151743</v>
      </c>
      <c r="AR7" s="71">
        <v>112037</v>
      </c>
      <c r="AS7" s="71">
        <v>282573</v>
      </c>
      <c r="AT7" s="71">
        <v>122132</v>
      </c>
      <c r="AU7" s="71">
        <v>95176</v>
      </c>
      <c r="AV7" s="71">
        <v>146029</v>
      </c>
      <c r="AW7" s="71">
        <v>113907</v>
      </c>
      <c r="AX7" s="71">
        <v>104348</v>
      </c>
      <c r="AY7" s="71">
        <v>107968</v>
      </c>
      <c r="AZ7" s="71">
        <v>96402</v>
      </c>
      <c r="BA7" s="71">
        <v>149658</v>
      </c>
      <c r="BB7" s="71">
        <v>132927</v>
      </c>
      <c r="BC7" s="71">
        <v>196858</v>
      </c>
      <c r="BD7" s="71">
        <v>112011</v>
      </c>
      <c r="BE7" s="71">
        <v>85129</v>
      </c>
      <c r="BF7" s="71">
        <v>104751</v>
      </c>
      <c r="BG7" s="71">
        <v>183564</v>
      </c>
      <c r="BH7" s="71">
        <v>1159348</v>
      </c>
      <c r="BI7" s="71">
        <v>1176928</v>
      </c>
      <c r="BJ7" s="71">
        <v>652806</v>
      </c>
      <c r="BK7" s="71">
        <v>666356</v>
      </c>
      <c r="BL7" s="71">
        <v>564659</v>
      </c>
      <c r="BM7" s="71">
        <v>1106791</v>
      </c>
      <c r="BN7" s="71">
        <v>2196184</v>
      </c>
      <c r="BO7" s="71">
        <v>1186317</v>
      </c>
      <c r="BP7" s="71">
        <v>1024502</v>
      </c>
      <c r="BQ7" s="71">
        <v>782595</v>
      </c>
      <c r="BR7" s="71">
        <v>1029421</v>
      </c>
      <c r="BS7" s="71">
        <v>1320148</v>
      </c>
      <c r="BT7" s="71">
        <v>1337291</v>
      </c>
      <c r="BU7" s="71">
        <v>1624657</v>
      </c>
      <c r="BV7" s="71">
        <v>1382480</v>
      </c>
      <c r="BW7" s="71">
        <v>9607390</v>
      </c>
      <c r="BX7" s="71">
        <v>488044</v>
      </c>
      <c r="BY7" s="71">
        <v>542991</v>
      </c>
      <c r="BZ7" s="71">
        <v>1260834</v>
      </c>
      <c r="CA7" s="71">
        <v>611326</v>
      </c>
      <c r="CB7" s="71">
        <v>363975</v>
      </c>
      <c r="CC7" s="71">
        <v>635000</v>
      </c>
      <c r="CD7" s="71">
        <v>886214</v>
      </c>
      <c r="CE7" s="71">
        <v>701426</v>
      </c>
      <c r="CF7" s="71">
        <v>1512885</v>
      </c>
      <c r="CG7" s="71">
        <v>3312930</v>
      </c>
      <c r="CH7" s="71">
        <v>1664188</v>
      </c>
      <c r="CI7" s="71">
        <v>1921630</v>
      </c>
      <c r="CJ7" s="71">
        <v>959152</v>
      </c>
      <c r="CK7" s="71">
        <v>2489684</v>
      </c>
      <c r="CL7" s="71">
        <v>1185098</v>
      </c>
      <c r="CM7" s="71">
        <v>9776286</v>
      </c>
      <c r="CN7" s="71"/>
      <c r="CO7" s="71"/>
      <c r="CP7" s="71"/>
      <c r="CQ7" s="71"/>
      <c r="CR7" s="99">
        <f t="shared" si="0"/>
        <v>76642137</v>
      </c>
    </row>
    <row r="8" spans="2:96" ht="24">
      <c r="B8" s="218" t="s">
        <v>574</v>
      </c>
      <c r="C8" s="71">
        <v>6343035</v>
      </c>
      <c r="D8" s="71">
        <v>491771</v>
      </c>
      <c r="E8" s="71">
        <v>3853401</v>
      </c>
      <c r="F8" s="71">
        <v>5313898</v>
      </c>
      <c r="G8" s="71">
        <v>5892184</v>
      </c>
      <c r="H8" s="71">
        <v>3934136</v>
      </c>
      <c r="I8" s="71">
        <v>1142792</v>
      </c>
      <c r="J8" s="71">
        <v>783079</v>
      </c>
      <c r="K8" s="71">
        <v>1037292</v>
      </c>
      <c r="L8" s="71">
        <v>674420</v>
      </c>
      <c r="M8" s="71">
        <v>1312310</v>
      </c>
      <c r="N8" s="71">
        <v>859056</v>
      </c>
      <c r="O8" s="71">
        <v>961466</v>
      </c>
      <c r="P8" s="71">
        <v>1185481</v>
      </c>
      <c r="Q8" s="71">
        <v>1884159</v>
      </c>
      <c r="R8" s="71">
        <v>996303</v>
      </c>
      <c r="S8" s="71">
        <v>844540</v>
      </c>
      <c r="T8" s="71">
        <v>835415</v>
      </c>
      <c r="U8" s="71">
        <v>846618</v>
      </c>
      <c r="V8" s="71">
        <v>1715094</v>
      </c>
      <c r="W8" s="71">
        <v>1162792</v>
      </c>
      <c r="X8" s="71">
        <v>1264591</v>
      </c>
      <c r="Y8" s="71">
        <v>863157</v>
      </c>
      <c r="Z8" s="71">
        <v>844350</v>
      </c>
      <c r="AA8" s="71">
        <v>1898420</v>
      </c>
      <c r="AB8" s="71">
        <v>1129852</v>
      </c>
      <c r="AC8" s="71">
        <v>1674289</v>
      </c>
      <c r="AD8" s="71">
        <v>1278416</v>
      </c>
      <c r="AE8" s="71">
        <v>596725</v>
      </c>
      <c r="AF8" s="71">
        <v>811240</v>
      </c>
      <c r="AG8" s="71">
        <v>1039062</v>
      </c>
      <c r="AH8" s="71">
        <v>1294005</v>
      </c>
      <c r="AI8" s="71">
        <v>816879</v>
      </c>
      <c r="AJ8" s="71">
        <v>706076</v>
      </c>
      <c r="AK8" s="71">
        <v>858668</v>
      </c>
      <c r="AL8" s="71">
        <v>768724</v>
      </c>
      <c r="AM8" s="71">
        <v>816409</v>
      </c>
      <c r="AN8" s="71">
        <v>1062976</v>
      </c>
      <c r="AO8" s="71">
        <v>1290147</v>
      </c>
      <c r="AP8" s="71">
        <v>450918</v>
      </c>
      <c r="AQ8" s="71">
        <v>517834</v>
      </c>
      <c r="AR8" s="71">
        <v>380697</v>
      </c>
      <c r="AS8" s="71">
        <v>959313</v>
      </c>
      <c r="AT8" s="71">
        <v>402774</v>
      </c>
      <c r="AU8" s="71">
        <v>326049</v>
      </c>
      <c r="AV8" s="71">
        <v>464719</v>
      </c>
      <c r="AW8" s="71">
        <v>410621</v>
      </c>
      <c r="AX8" s="71">
        <v>348136</v>
      </c>
      <c r="AY8" s="71">
        <v>382673</v>
      </c>
      <c r="AZ8" s="71">
        <v>336536</v>
      </c>
      <c r="BA8" s="71">
        <v>494270</v>
      </c>
      <c r="BB8" s="71">
        <v>450899</v>
      </c>
      <c r="BC8" s="71">
        <v>652857</v>
      </c>
      <c r="BD8" s="71">
        <v>375935</v>
      </c>
      <c r="BE8" s="71">
        <v>281533</v>
      </c>
      <c r="BF8" s="71">
        <v>314832</v>
      </c>
      <c r="BG8" s="71">
        <v>629140</v>
      </c>
      <c r="BH8" s="71">
        <v>3683020</v>
      </c>
      <c r="BI8" s="71">
        <v>3730719</v>
      </c>
      <c r="BJ8" s="71">
        <v>2021218</v>
      </c>
      <c r="BK8" s="71">
        <v>2043766</v>
      </c>
      <c r="BL8" s="71">
        <v>1748248</v>
      </c>
      <c r="BM8" s="71">
        <v>3307307</v>
      </c>
      <c r="BN8" s="71">
        <v>7123015</v>
      </c>
      <c r="BO8" s="71">
        <v>3780739</v>
      </c>
      <c r="BP8" s="71">
        <v>3214601</v>
      </c>
      <c r="BQ8" s="71">
        <v>2643765</v>
      </c>
      <c r="BR8" s="71">
        <v>3139060</v>
      </c>
      <c r="BS8" s="71">
        <v>4147618</v>
      </c>
      <c r="BT8" s="71">
        <v>4172811</v>
      </c>
      <c r="BU8" s="71">
        <v>5138286</v>
      </c>
      <c r="BV8" s="71">
        <v>4277746</v>
      </c>
      <c r="BW8" s="71">
        <v>6893041</v>
      </c>
      <c r="BX8" s="71">
        <v>1517239</v>
      </c>
      <c r="BY8" s="71">
        <v>1682070</v>
      </c>
      <c r="BZ8" s="71">
        <v>3795455</v>
      </c>
      <c r="CA8" s="71">
        <v>1907188</v>
      </c>
      <c r="CB8" s="71">
        <v>1136275</v>
      </c>
      <c r="CC8" s="71">
        <v>1968760</v>
      </c>
      <c r="CD8" s="71">
        <v>2757148</v>
      </c>
      <c r="CE8" s="71">
        <v>2267596</v>
      </c>
      <c r="CF8" s="71">
        <v>4785795</v>
      </c>
      <c r="CG8" s="71">
        <v>10204498</v>
      </c>
      <c r="CH8" s="71">
        <v>5114896</v>
      </c>
      <c r="CI8" s="71">
        <v>6201797</v>
      </c>
      <c r="CJ8" s="71">
        <v>3074870</v>
      </c>
      <c r="CK8" s="71">
        <v>17177118</v>
      </c>
      <c r="CL8" s="71">
        <v>6206959</v>
      </c>
      <c r="CM8" s="71">
        <v>38267277</v>
      </c>
      <c r="CN8" s="71"/>
      <c r="CO8" s="71"/>
      <c r="CP8" s="71"/>
      <c r="CQ8" s="71"/>
      <c r="CR8" s="99">
        <f t="shared" si="0"/>
        <v>238392865</v>
      </c>
    </row>
    <row r="9" spans="2:96" ht="13.5" customHeight="1">
      <c r="B9" s="218" t="s">
        <v>575</v>
      </c>
      <c r="C9" s="71">
        <v>25483395</v>
      </c>
      <c r="D9" s="71">
        <v>2633507</v>
      </c>
      <c r="E9" s="71">
        <v>13594181</v>
      </c>
      <c r="F9" s="71">
        <v>13173162</v>
      </c>
      <c r="G9" s="71">
        <v>19212204</v>
      </c>
      <c r="H9" s="71">
        <v>12372773</v>
      </c>
      <c r="I9" s="71">
        <v>3164542</v>
      </c>
      <c r="J9" s="71">
        <v>2377751</v>
      </c>
      <c r="K9" s="71">
        <v>2912656</v>
      </c>
      <c r="L9" s="71">
        <v>2101869</v>
      </c>
      <c r="M9" s="71">
        <v>3507642</v>
      </c>
      <c r="N9" s="71">
        <v>2464752</v>
      </c>
      <c r="O9" s="71">
        <v>2554526</v>
      </c>
      <c r="P9" s="71">
        <v>3270515</v>
      </c>
      <c r="Q9" s="71">
        <v>4449747</v>
      </c>
      <c r="R9" s="71">
        <v>2668688</v>
      </c>
      <c r="S9" s="71">
        <v>2433637</v>
      </c>
      <c r="T9" s="71">
        <v>2335862</v>
      </c>
      <c r="U9" s="71">
        <v>2222649</v>
      </c>
      <c r="V9" s="71">
        <v>4524662</v>
      </c>
      <c r="W9" s="71">
        <v>3186133</v>
      </c>
      <c r="X9" s="71">
        <v>3272865</v>
      </c>
      <c r="Y9" s="71">
        <v>2286613</v>
      </c>
      <c r="Z9" s="71">
        <v>2601500</v>
      </c>
      <c r="AA9" s="71">
        <v>4839142</v>
      </c>
      <c r="AB9" s="71">
        <v>3116928</v>
      </c>
      <c r="AC9" s="71">
        <v>4215662</v>
      </c>
      <c r="AD9" s="71">
        <v>3661651</v>
      </c>
      <c r="AE9" s="71">
        <v>1753217</v>
      </c>
      <c r="AF9" s="71">
        <v>2482246</v>
      </c>
      <c r="AG9" s="71">
        <v>2922276</v>
      </c>
      <c r="AH9" s="71">
        <v>3407515</v>
      </c>
      <c r="AI9" s="71">
        <v>2466550</v>
      </c>
      <c r="AJ9" s="71">
        <v>2089171</v>
      </c>
      <c r="AK9" s="71">
        <v>2288807</v>
      </c>
      <c r="AL9" s="71">
        <v>2395192</v>
      </c>
      <c r="AM9" s="71">
        <v>2148912</v>
      </c>
      <c r="AN9" s="71">
        <v>2933596</v>
      </c>
      <c r="AO9" s="71">
        <v>3002555</v>
      </c>
      <c r="AP9" s="71">
        <v>1180745</v>
      </c>
      <c r="AQ9" s="71">
        <v>1257342</v>
      </c>
      <c r="AR9" s="71">
        <v>868086</v>
      </c>
      <c r="AS9" s="71">
        <v>2348598</v>
      </c>
      <c r="AT9" s="71">
        <v>843662</v>
      </c>
      <c r="AU9" s="71">
        <v>661378</v>
      </c>
      <c r="AV9" s="71">
        <v>822220</v>
      </c>
      <c r="AW9" s="71">
        <v>1028941</v>
      </c>
      <c r="AX9" s="71">
        <v>723468</v>
      </c>
      <c r="AY9" s="71">
        <v>767457</v>
      </c>
      <c r="AZ9" s="71">
        <v>708670</v>
      </c>
      <c r="BA9" s="71">
        <v>1279292</v>
      </c>
      <c r="BB9" s="71">
        <v>1286638</v>
      </c>
      <c r="BC9" s="71">
        <v>1644011</v>
      </c>
      <c r="BD9" s="71">
        <v>863171</v>
      </c>
      <c r="BE9" s="71">
        <v>683184</v>
      </c>
      <c r="BF9" s="71">
        <v>756663</v>
      </c>
      <c r="BG9" s="71">
        <v>1508370</v>
      </c>
      <c r="BH9" s="71">
        <v>11471500</v>
      </c>
      <c r="BI9" s="71">
        <v>11355499</v>
      </c>
      <c r="BJ9" s="71">
        <v>6659559</v>
      </c>
      <c r="BK9" s="71">
        <v>6427589</v>
      </c>
      <c r="BL9" s="71">
        <v>5384441</v>
      </c>
      <c r="BM9" s="71">
        <v>10898806</v>
      </c>
      <c r="BN9" s="71">
        <v>25571663</v>
      </c>
      <c r="BO9" s="71">
        <v>11546521</v>
      </c>
      <c r="BP9" s="71">
        <v>9482372</v>
      </c>
      <c r="BQ9" s="71">
        <v>8196833</v>
      </c>
      <c r="BR9" s="71">
        <v>9518616</v>
      </c>
      <c r="BS9" s="71">
        <v>11905031</v>
      </c>
      <c r="BT9" s="71">
        <v>11045856</v>
      </c>
      <c r="BU9" s="71">
        <v>14707341</v>
      </c>
      <c r="BV9" s="71">
        <v>11405649</v>
      </c>
      <c r="BW9" s="71">
        <v>24806441</v>
      </c>
      <c r="BX9" s="71">
        <v>5564984</v>
      </c>
      <c r="BY9" s="71">
        <v>6742915</v>
      </c>
      <c r="BZ9" s="71">
        <v>15575394</v>
      </c>
      <c r="CA9" s="71">
        <v>6754357</v>
      </c>
      <c r="CB9" s="71">
        <v>4265911</v>
      </c>
      <c r="CC9" s="71">
        <v>6531178</v>
      </c>
      <c r="CD9" s="71">
        <v>7713768</v>
      </c>
      <c r="CE9" s="71">
        <v>7161926</v>
      </c>
      <c r="CF9" s="71">
        <v>15320549</v>
      </c>
      <c r="CG9" s="71">
        <v>22420433</v>
      </c>
      <c r="CH9" s="71">
        <v>13635265</v>
      </c>
      <c r="CI9" s="71">
        <v>16008970</v>
      </c>
      <c r="CJ9" s="71">
        <v>9141524</v>
      </c>
      <c r="CK9" s="71">
        <v>75629937</v>
      </c>
      <c r="CL9" s="71">
        <v>24407000</v>
      </c>
      <c r="CM9" s="71">
        <v>118624690</v>
      </c>
      <c r="CN9" s="71"/>
      <c r="CO9" s="71"/>
      <c r="CP9" s="71"/>
      <c r="CQ9" s="71"/>
      <c r="CR9" s="99">
        <f t="shared" si="0"/>
        <v>747643665</v>
      </c>
    </row>
    <row r="10" spans="2:96" ht="12.75">
      <c r="B10" s="218" t="s">
        <v>877</v>
      </c>
      <c r="D10" s="71"/>
      <c r="E10" s="71"/>
      <c r="F10" s="71">
        <v>149736</v>
      </c>
      <c r="H10" s="71">
        <v>17075</v>
      </c>
      <c r="I10" s="71">
        <v>19702</v>
      </c>
      <c r="K10" s="71">
        <v>13135</v>
      </c>
      <c r="L10" s="71">
        <v>7881</v>
      </c>
      <c r="M10" s="71">
        <v>18389</v>
      </c>
      <c r="N10" s="71">
        <v>10508</v>
      </c>
      <c r="O10" s="71">
        <v>22329</v>
      </c>
      <c r="P10" s="71">
        <v>15762</v>
      </c>
      <c r="Q10" s="71">
        <v>45972</v>
      </c>
      <c r="R10" s="71">
        <v>15762</v>
      </c>
      <c r="S10" s="71">
        <v>9194</v>
      </c>
      <c r="T10" s="71">
        <v>14448</v>
      </c>
      <c r="U10" s="71">
        <v>10508</v>
      </c>
      <c r="V10" s="71">
        <v>23643</v>
      </c>
      <c r="W10" s="71">
        <v>10508</v>
      </c>
      <c r="X10" s="71">
        <v>23643</v>
      </c>
      <c r="Y10" s="71">
        <v>19702</v>
      </c>
      <c r="Z10" s="71">
        <v>5254</v>
      </c>
      <c r="AA10" s="71">
        <v>18389</v>
      </c>
      <c r="AB10" s="71">
        <v>13135</v>
      </c>
      <c r="AC10" s="71">
        <v>31523</v>
      </c>
      <c r="AD10" s="71">
        <v>19702</v>
      </c>
      <c r="AE10" s="71">
        <v>11821</v>
      </c>
      <c r="AF10" s="71">
        <v>5254</v>
      </c>
      <c r="AG10" s="71">
        <v>17075</v>
      </c>
      <c r="AH10" s="71">
        <v>18389</v>
      </c>
      <c r="AI10" s="71">
        <v>9194</v>
      </c>
      <c r="AJ10" s="71">
        <v>7881</v>
      </c>
      <c r="AK10" s="71">
        <v>13135</v>
      </c>
      <c r="AL10" s="71">
        <v>13135</v>
      </c>
      <c r="AM10" s="71">
        <v>19702</v>
      </c>
      <c r="AN10" s="71">
        <v>13135</v>
      </c>
      <c r="AO10" s="71">
        <v>21016</v>
      </c>
      <c r="AP10" s="71">
        <v>11821</v>
      </c>
      <c r="AQ10" s="71">
        <v>6567</v>
      </c>
      <c r="AR10" s="71">
        <v>6567</v>
      </c>
      <c r="AS10" s="71">
        <v>14448</v>
      </c>
      <c r="AT10" s="71">
        <v>7881</v>
      </c>
      <c r="AU10" s="71">
        <v>5254</v>
      </c>
      <c r="AV10" s="71">
        <v>17075</v>
      </c>
      <c r="AW10" s="71">
        <v>3940</v>
      </c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>
        <v>41370400</v>
      </c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99">
        <f t="shared" si="0"/>
        <v>42129590</v>
      </c>
    </row>
    <row r="11" spans="2:96" ht="12.75">
      <c r="B11" s="222" t="s">
        <v>576</v>
      </c>
      <c r="C11" s="71">
        <v>11821</v>
      </c>
      <c r="D11" s="101"/>
      <c r="E11" s="101"/>
      <c r="F11" s="101"/>
      <c r="G11" s="71">
        <v>99824</v>
      </c>
      <c r="H11" s="101"/>
      <c r="I11" s="101"/>
      <c r="J11" s="71">
        <v>9194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>
        <v>9194</v>
      </c>
      <c r="AY11" s="101">
        <v>5254</v>
      </c>
      <c r="AZ11" s="101">
        <v>6567</v>
      </c>
      <c r="BA11" s="101">
        <v>7881</v>
      </c>
      <c r="BB11" s="101">
        <v>3940</v>
      </c>
      <c r="BC11" s="101">
        <v>10508</v>
      </c>
      <c r="BD11" s="101">
        <v>9194</v>
      </c>
      <c r="BE11" s="101">
        <v>6567</v>
      </c>
      <c r="BF11" s="101">
        <v>11821</v>
      </c>
      <c r="BG11" s="101">
        <v>6567</v>
      </c>
      <c r="BH11" s="101">
        <v>44658</v>
      </c>
      <c r="BI11" s="101">
        <v>53852</v>
      </c>
      <c r="BJ11" s="101">
        <v>34150</v>
      </c>
      <c r="BK11" s="101">
        <v>38091</v>
      </c>
      <c r="BL11" s="101">
        <v>36777</v>
      </c>
      <c r="BM11" s="101">
        <v>70928</v>
      </c>
      <c r="BN11" s="101">
        <v>32837</v>
      </c>
      <c r="BO11" s="101">
        <v>53852</v>
      </c>
      <c r="BP11" s="101">
        <v>57793</v>
      </c>
      <c r="BQ11" s="101">
        <v>13135</v>
      </c>
      <c r="BR11" s="101">
        <v>65674</v>
      </c>
      <c r="BS11" s="101">
        <v>72241</v>
      </c>
      <c r="BT11" s="71">
        <v>80122</v>
      </c>
      <c r="BU11" s="101">
        <v>93257</v>
      </c>
      <c r="BV11" s="101">
        <v>90630</v>
      </c>
      <c r="BW11" s="101">
        <v>38091</v>
      </c>
      <c r="BX11" s="101">
        <v>15762</v>
      </c>
      <c r="BY11" s="101">
        <v>7881</v>
      </c>
      <c r="BZ11" s="101">
        <v>18389</v>
      </c>
      <c r="CA11" s="101">
        <v>23643</v>
      </c>
      <c r="CB11" s="101">
        <v>7881</v>
      </c>
      <c r="CC11" s="101">
        <v>27583</v>
      </c>
      <c r="CD11" s="101">
        <v>66987</v>
      </c>
      <c r="CE11" s="101">
        <v>21016</v>
      </c>
      <c r="CF11" s="101">
        <v>66987</v>
      </c>
      <c r="CG11" s="101">
        <v>302099</v>
      </c>
      <c r="CH11" s="101">
        <v>135288</v>
      </c>
      <c r="CI11" s="101">
        <v>94570</v>
      </c>
      <c r="CJ11" s="101">
        <v>27583</v>
      </c>
      <c r="CK11" s="101"/>
      <c r="CL11" s="101"/>
      <c r="CM11" s="101">
        <v>1346040</v>
      </c>
      <c r="CN11" s="101"/>
      <c r="CO11" s="101"/>
      <c r="CP11" s="101"/>
      <c r="CQ11" s="101"/>
      <c r="CR11" s="102">
        <f>SUM(C11:CQ11)</f>
        <v>3236129</v>
      </c>
    </row>
    <row r="12" spans="2:96" s="2" customFormat="1" ht="13.5" thickBot="1">
      <c r="B12" s="220" t="s">
        <v>353</v>
      </c>
      <c r="C12" s="76">
        <f>SUM(C5:C11)</f>
        <v>46320349</v>
      </c>
      <c r="D12" s="76">
        <f aca="true" t="shared" si="1" ref="D12:AH12">SUM(D5:D11)</f>
        <v>24999166</v>
      </c>
      <c r="E12" s="76">
        <f t="shared" si="1"/>
        <v>23603956</v>
      </c>
      <c r="F12" s="76">
        <f t="shared" si="1"/>
        <v>32935189</v>
      </c>
      <c r="G12" s="76">
        <f>SUM(G5:G11)</f>
        <v>39415191</v>
      </c>
      <c r="H12" s="76">
        <f t="shared" si="1"/>
        <v>23164677</v>
      </c>
      <c r="I12" s="76">
        <f t="shared" si="1"/>
        <v>6685938</v>
      </c>
      <c r="J12" s="76">
        <f>SUM(J5:J11)</f>
        <v>4697060</v>
      </c>
      <c r="K12" s="76">
        <f t="shared" si="1"/>
        <v>6021038</v>
      </c>
      <c r="L12" s="76">
        <f t="shared" si="1"/>
        <v>4068908</v>
      </c>
      <c r="M12" s="76">
        <f t="shared" si="1"/>
        <v>7541923</v>
      </c>
      <c r="N12" s="76">
        <f t="shared" si="1"/>
        <v>5056441</v>
      </c>
      <c r="O12" s="76">
        <f t="shared" si="1"/>
        <v>5767849</v>
      </c>
      <c r="P12" s="76">
        <f t="shared" si="1"/>
        <v>6811145</v>
      </c>
      <c r="Q12" s="76">
        <f t="shared" si="1"/>
        <v>10836744</v>
      </c>
      <c r="R12" s="76">
        <f t="shared" si="1"/>
        <v>5825622</v>
      </c>
      <c r="S12" s="76">
        <f t="shared" si="1"/>
        <v>5044205</v>
      </c>
      <c r="T12" s="76">
        <f t="shared" si="1"/>
        <v>4981346</v>
      </c>
      <c r="U12" s="76">
        <f t="shared" si="1"/>
        <v>4882671</v>
      </c>
      <c r="V12" s="76">
        <f t="shared" si="1"/>
        <v>9797269</v>
      </c>
      <c r="W12" s="76">
        <f t="shared" si="1"/>
        <v>6788661</v>
      </c>
      <c r="X12" s="76">
        <f t="shared" si="1"/>
        <v>7473081</v>
      </c>
      <c r="Y12" s="76">
        <f t="shared" si="1"/>
        <v>5078705</v>
      </c>
      <c r="Z12" s="76">
        <f t="shared" si="1"/>
        <v>4961047</v>
      </c>
      <c r="AA12" s="76">
        <f t="shared" si="1"/>
        <v>10626144</v>
      </c>
      <c r="AB12" s="76">
        <f t="shared" si="1"/>
        <v>6513780</v>
      </c>
      <c r="AC12" s="76">
        <f t="shared" si="1"/>
        <v>9666500</v>
      </c>
      <c r="AD12" s="76">
        <f t="shared" si="1"/>
        <v>7639146</v>
      </c>
      <c r="AE12" s="76">
        <f t="shared" si="1"/>
        <v>3642078</v>
      </c>
      <c r="AF12" s="76">
        <f t="shared" si="1"/>
        <v>4730138</v>
      </c>
      <c r="AG12" s="76">
        <f t="shared" si="1"/>
        <v>6098730</v>
      </c>
      <c r="AH12" s="76">
        <f t="shared" si="1"/>
        <v>7398038</v>
      </c>
      <c r="AI12" s="76">
        <f aca="true" t="shared" si="2" ref="AI12:BN12">SUM(AI5:AI11)</f>
        <v>4851214</v>
      </c>
      <c r="AJ12" s="76">
        <f t="shared" si="2"/>
        <v>4139719</v>
      </c>
      <c r="AK12" s="76">
        <f t="shared" si="2"/>
        <v>4975587</v>
      </c>
      <c r="AL12" s="76">
        <f t="shared" si="2"/>
        <v>4712183</v>
      </c>
      <c r="AM12" s="76">
        <f t="shared" si="2"/>
        <v>4871520</v>
      </c>
      <c r="AN12" s="76">
        <f t="shared" si="2"/>
        <v>6155996</v>
      </c>
      <c r="AO12" s="76">
        <f t="shared" si="2"/>
        <v>7166486</v>
      </c>
      <c r="AP12" s="76">
        <f t="shared" si="2"/>
        <v>2705531</v>
      </c>
      <c r="AQ12" s="76">
        <f t="shared" si="2"/>
        <v>2910546</v>
      </c>
      <c r="AR12" s="76">
        <f t="shared" si="2"/>
        <v>2092487</v>
      </c>
      <c r="AS12" s="76">
        <f t="shared" si="2"/>
        <v>5374696</v>
      </c>
      <c r="AT12" s="76">
        <f t="shared" si="2"/>
        <v>2192857</v>
      </c>
      <c r="AU12" s="76">
        <f t="shared" si="2"/>
        <v>1765780</v>
      </c>
      <c r="AV12" s="76">
        <f t="shared" si="2"/>
        <v>2586966</v>
      </c>
      <c r="AW12" s="76">
        <f t="shared" si="2"/>
        <v>2240355</v>
      </c>
      <c r="AX12" s="76">
        <f t="shared" si="2"/>
        <v>1918689</v>
      </c>
      <c r="AY12" s="76">
        <f t="shared" si="2"/>
        <v>1981389</v>
      </c>
      <c r="AZ12" s="76">
        <f t="shared" si="2"/>
        <v>1850218</v>
      </c>
      <c r="BA12" s="76">
        <f t="shared" si="2"/>
        <v>2823382</v>
      </c>
      <c r="BB12" s="76">
        <f t="shared" si="2"/>
        <v>2578945</v>
      </c>
      <c r="BC12" s="76">
        <f t="shared" si="2"/>
        <v>3697116</v>
      </c>
      <c r="BD12" s="76">
        <f t="shared" si="2"/>
        <v>2139214</v>
      </c>
      <c r="BE12" s="76">
        <f t="shared" si="2"/>
        <v>1617102</v>
      </c>
      <c r="BF12" s="76">
        <f t="shared" si="2"/>
        <v>1930479</v>
      </c>
      <c r="BG12" s="76">
        <f t="shared" si="2"/>
        <v>3432194</v>
      </c>
      <c r="BH12" s="76">
        <f t="shared" si="2"/>
        <v>95027106</v>
      </c>
      <c r="BI12" s="76">
        <f t="shared" si="2"/>
        <v>22534711</v>
      </c>
      <c r="BJ12" s="76">
        <f t="shared" si="2"/>
        <v>12608418</v>
      </c>
      <c r="BK12" s="76">
        <f t="shared" si="2"/>
        <v>12643040</v>
      </c>
      <c r="BL12" s="76">
        <f t="shared" si="2"/>
        <v>10807753</v>
      </c>
      <c r="BM12" s="76">
        <f t="shared" si="2"/>
        <v>21324775</v>
      </c>
      <c r="BN12" s="76">
        <f t="shared" si="2"/>
        <v>44004036</v>
      </c>
      <c r="BO12" s="76">
        <f aca="true" t="shared" si="3" ref="BO12:CM12">SUM(BO5:BO11)</f>
        <v>22802652</v>
      </c>
      <c r="BP12" s="76">
        <f t="shared" si="3"/>
        <v>19484523</v>
      </c>
      <c r="BQ12" s="76">
        <f t="shared" si="3"/>
        <v>15372888</v>
      </c>
      <c r="BR12" s="76">
        <f t="shared" si="3"/>
        <v>19560720</v>
      </c>
      <c r="BS12" s="76">
        <f t="shared" si="3"/>
        <v>45494487</v>
      </c>
      <c r="BT12" s="76">
        <f t="shared" si="3"/>
        <v>24520684</v>
      </c>
      <c r="BU12" s="76">
        <f t="shared" si="3"/>
        <v>30730763</v>
      </c>
      <c r="BV12" s="76">
        <f t="shared" si="3"/>
        <v>25529917</v>
      </c>
      <c r="BW12" s="76">
        <f t="shared" si="3"/>
        <v>100412564</v>
      </c>
      <c r="BX12" s="76">
        <f t="shared" si="3"/>
        <v>9723950</v>
      </c>
      <c r="BY12" s="76">
        <f t="shared" si="3"/>
        <v>10984471</v>
      </c>
      <c r="BZ12" s="76">
        <f t="shared" si="3"/>
        <v>25246218</v>
      </c>
      <c r="CA12" s="76">
        <f t="shared" si="3"/>
        <v>12122351</v>
      </c>
      <c r="CB12" s="76">
        <f t="shared" si="3"/>
        <v>7235947</v>
      </c>
      <c r="CC12" s="76">
        <f t="shared" si="3"/>
        <v>12320211</v>
      </c>
      <c r="CD12" s="76">
        <f t="shared" si="3"/>
        <v>16600390</v>
      </c>
      <c r="CE12" s="76">
        <f t="shared" si="3"/>
        <v>13561516</v>
      </c>
      <c r="CF12" s="76">
        <f t="shared" si="3"/>
        <v>71258953</v>
      </c>
      <c r="CG12" s="76">
        <f t="shared" si="3"/>
        <v>60338748</v>
      </c>
      <c r="CH12" s="76">
        <f t="shared" si="3"/>
        <v>31152104</v>
      </c>
      <c r="CI12" s="76">
        <f t="shared" si="3"/>
        <v>36600396</v>
      </c>
      <c r="CJ12" s="76">
        <f t="shared" si="3"/>
        <v>18527322</v>
      </c>
      <c r="CK12" s="76">
        <f t="shared" si="3"/>
        <v>117035236</v>
      </c>
      <c r="CL12" s="76">
        <f t="shared" si="3"/>
        <v>40821733</v>
      </c>
      <c r="CM12" s="76">
        <f t="shared" si="3"/>
        <v>271994033</v>
      </c>
      <c r="CN12" s="76"/>
      <c r="CO12" s="76"/>
      <c r="CP12" s="76"/>
      <c r="CQ12" s="76"/>
      <c r="CR12" s="82">
        <f>SUM(C12:CQ12)</f>
        <v>1720166002</v>
      </c>
    </row>
    <row r="13" spans="2:96" ht="13.5" thickBot="1">
      <c r="B13" s="378" t="s">
        <v>1083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80"/>
    </row>
    <row r="14" spans="2:96" ht="13.5" customHeight="1">
      <c r="B14" s="217" t="s">
        <v>577</v>
      </c>
      <c r="C14" s="69">
        <v>906629</v>
      </c>
      <c r="D14" s="69">
        <v>217603</v>
      </c>
      <c r="E14" s="69">
        <v>332989</v>
      </c>
      <c r="F14" s="69">
        <v>479829</v>
      </c>
      <c r="G14" s="69">
        <v>600077</v>
      </c>
      <c r="H14" s="69">
        <v>724829</v>
      </c>
      <c r="I14" s="69">
        <v>65000</v>
      </c>
      <c r="J14" s="69">
        <v>79400</v>
      </c>
      <c r="K14" s="69">
        <v>44000</v>
      </c>
      <c r="L14" s="69">
        <v>73200</v>
      </c>
      <c r="M14" s="69">
        <v>93870</v>
      </c>
      <c r="N14" s="69">
        <v>48210</v>
      </c>
      <c r="O14" s="69">
        <v>76460</v>
      </c>
      <c r="P14" s="69">
        <v>72800</v>
      </c>
      <c r="Q14" s="69">
        <v>143000</v>
      </c>
      <c r="R14" s="69">
        <v>70100</v>
      </c>
      <c r="S14" s="69">
        <v>11200</v>
      </c>
      <c r="T14" s="69"/>
      <c r="U14" s="69">
        <v>66000</v>
      </c>
      <c r="V14" s="69">
        <v>111700</v>
      </c>
      <c r="W14" s="69"/>
      <c r="X14" s="69">
        <v>82451</v>
      </c>
      <c r="Y14" s="69">
        <v>30000</v>
      </c>
      <c r="Z14" s="69">
        <v>7000</v>
      </c>
      <c r="AA14" s="69">
        <v>129000</v>
      </c>
      <c r="AB14" s="69">
        <v>83500</v>
      </c>
      <c r="AC14" s="69">
        <v>15000</v>
      </c>
      <c r="AD14" s="69">
        <v>72000</v>
      </c>
      <c r="AE14" s="69">
        <v>39000</v>
      </c>
      <c r="AF14" s="69">
        <v>78000</v>
      </c>
      <c r="AG14" s="69">
        <v>157300</v>
      </c>
      <c r="AH14" s="69">
        <v>32620</v>
      </c>
      <c r="AI14" s="69">
        <v>82000</v>
      </c>
      <c r="AJ14" s="69">
        <v>49300</v>
      </c>
      <c r="AK14" s="69">
        <v>71000</v>
      </c>
      <c r="AL14" s="69">
        <v>67200</v>
      </c>
      <c r="AM14" s="69"/>
      <c r="AN14" s="69">
        <v>112000</v>
      </c>
      <c r="AO14" s="69">
        <v>87500</v>
      </c>
      <c r="AP14" s="69">
        <v>83300</v>
      </c>
      <c r="AQ14" s="69">
        <v>94000</v>
      </c>
      <c r="AR14" s="69">
        <v>47000</v>
      </c>
      <c r="AS14" s="69">
        <v>61500</v>
      </c>
      <c r="AT14" s="69">
        <v>66900</v>
      </c>
      <c r="AU14" s="69">
        <v>57500</v>
      </c>
      <c r="AV14" s="69">
        <v>80000</v>
      </c>
      <c r="AW14" s="69">
        <v>18300</v>
      </c>
      <c r="AX14" s="69">
        <v>38000</v>
      </c>
      <c r="AY14" s="69">
        <v>75000</v>
      </c>
      <c r="AZ14" s="69">
        <v>56000</v>
      </c>
      <c r="BA14" s="69">
        <v>81800</v>
      </c>
      <c r="BB14" s="69">
        <v>57000</v>
      </c>
      <c r="BC14" s="69">
        <v>63000</v>
      </c>
      <c r="BD14" s="69">
        <v>56000</v>
      </c>
      <c r="BE14" s="69">
        <v>16500</v>
      </c>
      <c r="BF14" s="69">
        <v>64400</v>
      </c>
      <c r="BG14" s="69">
        <v>51000</v>
      </c>
      <c r="BH14" s="69">
        <v>431829</v>
      </c>
      <c r="BI14" s="69">
        <v>447629</v>
      </c>
      <c r="BJ14" s="69">
        <v>370329</v>
      </c>
      <c r="BK14" s="69">
        <v>366429</v>
      </c>
      <c r="BL14" s="69">
        <v>382329</v>
      </c>
      <c r="BM14" s="69">
        <v>352829</v>
      </c>
      <c r="BN14" s="69">
        <v>382829</v>
      </c>
      <c r="BO14" s="69">
        <v>427829</v>
      </c>
      <c r="BP14" s="69">
        <v>374829</v>
      </c>
      <c r="BQ14" s="69">
        <v>449329</v>
      </c>
      <c r="BR14" s="69">
        <v>433229</v>
      </c>
      <c r="BS14" s="69">
        <v>378929</v>
      </c>
      <c r="BT14" s="69">
        <v>330545</v>
      </c>
      <c r="BU14" s="69">
        <v>373212</v>
      </c>
      <c r="BV14" s="69">
        <v>381819</v>
      </c>
      <c r="BW14" s="69">
        <v>461134</v>
      </c>
      <c r="BX14" s="69">
        <v>213819</v>
      </c>
      <c r="BY14" s="69">
        <v>213819</v>
      </c>
      <c r="BZ14" s="69">
        <v>447819</v>
      </c>
      <c r="CA14" s="69">
        <v>213819</v>
      </c>
      <c r="CB14" s="69"/>
      <c r="CC14" s="69">
        <v>388819</v>
      </c>
      <c r="CD14" s="69">
        <v>386822</v>
      </c>
      <c r="CE14" s="69">
        <v>575819</v>
      </c>
      <c r="CF14" s="69">
        <v>415418</v>
      </c>
      <c r="CG14" s="69">
        <v>968419</v>
      </c>
      <c r="CH14" s="69">
        <v>357979</v>
      </c>
      <c r="CI14" s="69">
        <v>621819</v>
      </c>
      <c r="CJ14" s="69">
        <v>722824</v>
      </c>
      <c r="CK14" s="69">
        <v>930381</v>
      </c>
      <c r="CL14" s="69">
        <v>209001</v>
      </c>
      <c r="CM14" s="69">
        <v>3573310</v>
      </c>
      <c r="CN14" s="69"/>
      <c r="CO14" s="69"/>
      <c r="CP14" s="69"/>
      <c r="CQ14" s="69"/>
      <c r="CR14" s="100">
        <f aca="true" t="shared" si="4" ref="CR14:CR21">SUM(C14:CQ14)</f>
        <v>23063912</v>
      </c>
    </row>
    <row r="15" spans="2:96" ht="12.75">
      <c r="B15" s="218" t="s">
        <v>578</v>
      </c>
      <c r="C15" s="71">
        <v>610629</v>
      </c>
      <c r="D15" s="73">
        <v>23529</v>
      </c>
      <c r="E15" s="71">
        <v>35779</v>
      </c>
      <c r="F15" s="71">
        <v>53529</v>
      </c>
      <c r="G15" s="71">
        <v>60729</v>
      </c>
      <c r="H15" s="71">
        <v>57529</v>
      </c>
      <c r="I15" s="71">
        <v>10300</v>
      </c>
      <c r="J15" s="71">
        <v>10400</v>
      </c>
      <c r="K15" s="71">
        <v>4000</v>
      </c>
      <c r="L15" s="71">
        <v>9300</v>
      </c>
      <c r="M15" s="71"/>
      <c r="N15" s="71"/>
      <c r="O15" s="73">
        <v>5500</v>
      </c>
      <c r="P15" s="73"/>
      <c r="Q15" s="71">
        <v>7000</v>
      </c>
      <c r="R15" s="71">
        <v>9900</v>
      </c>
      <c r="S15" s="71"/>
      <c r="T15" s="71"/>
      <c r="U15" s="71">
        <v>15000</v>
      </c>
      <c r="V15" s="71">
        <v>12000</v>
      </c>
      <c r="W15" s="71"/>
      <c r="X15" s="71">
        <v>16200</v>
      </c>
      <c r="Y15" s="71">
        <v>5000</v>
      </c>
      <c r="Z15" s="71"/>
      <c r="AA15" s="71">
        <v>16000</v>
      </c>
      <c r="AB15" s="71">
        <v>7500</v>
      </c>
      <c r="AC15" s="71">
        <v>12000</v>
      </c>
      <c r="AD15" s="73">
        <v>7500</v>
      </c>
      <c r="AE15" s="71">
        <v>7000</v>
      </c>
      <c r="AF15" s="71">
        <v>14000</v>
      </c>
      <c r="AG15" s="73">
        <v>6500</v>
      </c>
      <c r="AH15" s="71">
        <v>11000</v>
      </c>
      <c r="AI15" s="73"/>
      <c r="AJ15" s="73"/>
      <c r="AK15" s="71">
        <v>12000</v>
      </c>
      <c r="AL15" s="71"/>
      <c r="AM15" s="71"/>
      <c r="AN15" s="71">
        <v>8500</v>
      </c>
      <c r="AO15" s="71">
        <v>7000</v>
      </c>
      <c r="AP15" s="71">
        <v>7200</v>
      </c>
      <c r="AQ15" s="71">
        <v>10000</v>
      </c>
      <c r="AR15" s="71">
        <v>6600</v>
      </c>
      <c r="AS15" s="71">
        <v>2000</v>
      </c>
      <c r="AT15" s="71">
        <v>13300</v>
      </c>
      <c r="AU15" s="73">
        <v>10000</v>
      </c>
      <c r="AV15" s="71">
        <v>8000</v>
      </c>
      <c r="AW15" s="71">
        <v>3400</v>
      </c>
      <c r="AX15" s="71">
        <v>12100</v>
      </c>
      <c r="AY15" s="71">
        <v>11000</v>
      </c>
      <c r="AZ15" s="71"/>
      <c r="BA15" s="71">
        <v>7000</v>
      </c>
      <c r="BB15" s="71">
        <v>13000</v>
      </c>
      <c r="BC15" s="71"/>
      <c r="BD15" s="73"/>
      <c r="BE15" s="71">
        <v>5500</v>
      </c>
      <c r="BF15" s="71">
        <v>9200</v>
      </c>
      <c r="BG15" s="71">
        <v>14000</v>
      </c>
      <c r="BH15" s="71">
        <v>43529</v>
      </c>
      <c r="BI15" s="71">
        <v>34729</v>
      </c>
      <c r="BJ15" s="71">
        <v>34229</v>
      </c>
      <c r="BK15" s="71">
        <v>40729</v>
      </c>
      <c r="BL15" s="71">
        <v>28429</v>
      </c>
      <c r="BM15" s="71">
        <v>33529</v>
      </c>
      <c r="BN15" s="71">
        <v>33529</v>
      </c>
      <c r="BO15" s="71">
        <v>33529</v>
      </c>
      <c r="BP15" s="71">
        <v>28529</v>
      </c>
      <c r="BQ15" s="71">
        <v>35529</v>
      </c>
      <c r="BR15" s="71">
        <v>59529</v>
      </c>
      <c r="BS15" s="71">
        <v>42729</v>
      </c>
      <c r="BT15" s="71">
        <v>33129</v>
      </c>
      <c r="BU15" s="71">
        <v>43929</v>
      </c>
      <c r="BV15" s="71">
        <v>40330</v>
      </c>
      <c r="BW15" s="71">
        <v>174530</v>
      </c>
      <c r="BX15" s="71">
        <v>23530</v>
      </c>
      <c r="BY15" s="71">
        <v>23530</v>
      </c>
      <c r="BZ15" s="71">
        <v>32530</v>
      </c>
      <c r="CA15" s="71">
        <v>23530</v>
      </c>
      <c r="CB15" s="71"/>
      <c r="CC15" s="71">
        <v>70030</v>
      </c>
      <c r="CD15" s="71">
        <v>55930</v>
      </c>
      <c r="CE15" s="71">
        <v>49930</v>
      </c>
      <c r="CF15" s="71">
        <v>88530</v>
      </c>
      <c r="CG15" s="71">
        <v>347530</v>
      </c>
      <c r="CH15" s="71">
        <v>37530</v>
      </c>
      <c r="CI15" s="71">
        <v>40530</v>
      </c>
      <c r="CJ15" s="71">
        <v>33530</v>
      </c>
      <c r="CK15" s="71">
        <v>355000</v>
      </c>
      <c r="CL15" s="71">
        <v>34000</v>
      </c>
      <c r="CM15" s="71">
        <v>313790</v>
      </c>
      <c r="CN15" s="71"/>
      <c r="CO15" s="71"/>
      <c r="CP15" s="71"/>
      <c r="CQ15" s="71"/>
      <c r="CR15" s="99">
        <f t="shared" si="4"/>
        <v>3457540</v>
      </c>
    </row>
    <row r="16" spans="2:96" ht="12.75">
      <c r="B16" s="218" t="s">
        <v>579</v>
      </c>
      <c r="C16" s="71">
        <v>117512</v>
      </c>
      <c r="D16" s="73"/>
      <c r="E16" s="71">
        <v>53212</v>
      </c>
      <c r="F16" s="71">
        <v>66612</v>
      </c>
      <c r="G16" s="71">
        <v>132112</v>
      </c>
      <c r="H16" s="71">
        <v>66632</v>
      </c>
      <c r="I16" s="71">
        <v>3900</v>
      </c>
      <c r="J16" s="71"/>
      <c r="K16" s="71"/>
      <c r="L16" s="71">
        <v>3000</v>
      </c>
      <c r="M16" s="71"/>
      <c r="N16" s="71"/>
      <c r="O16" s="71">
        <v>4000</v>
      </c>
      <c r="P16" s="71"/>
      <c r="Q16" s="71">
        <v>15000</v>
      </c>
      <c r="R16" s="71"/>
      <c r="S16" s="71"/>
      <c r="T16" s="71"/>
      <c r="U16" s="71">
        <v>2000</v>
      </c>
      <c r="V16" s="71"/>
      <c r="W16" s="71"/>
      <c r="X16" s="71"/>
      <c r="Y16" s="71"/>
      <c r="Z16" s="71"/>
      <c r="AA16" s="71"/>
      <c r="AB16" s="71"/>
      <c r="AC16" s="71"/>
      <c r="AD16" s="71"/>
      <c r="AE16" s="71">
        <v>7000</v>
      </c>
      <c r="AF16" s="71"/>
      <c r="AG16" s="71">
        <v>6000</v>
      </c>
      <c r="AH16" s="71">
        <v>2500</v>
      </c>
      <c r="AI16" s="73"/>
      <c r="AJ16" s="73">
        <v>4500</v>
      </c>
      <c r="AK16" s="71">
        <v>2000</v>
      </c>
      <c r="AL16" s="71"/>
      <c r="AM16" s="71"/>
      <c r="AN16" s="71">
        <v>15000</v>
      </c>
      <c r="AO16" s="71"/>
      <c r="AP16" s="71">
        <v>3000</v>
      </c>
      <c r="AQ16" s="71">
        <v>7000</v>
      </c>
      <c r="AR16" s="71">
        <v>6000</v>
      </c>
      <c r="AS16" s="71">
        <v>1000</v>
      </c>
      <c r="AT16" s="71"/>
      <c r="AU16" s="71"/>
      <c r="AV16" s="71">
        <v>2000</v>
      </c>
      <c r="AW16" s="71">
        <v>9500</v>
      </c>
      <c r="AX16" s="71">
        <v>6000</v>
      </c>
      <c r="AY16" s="71"/>
      <c r="AZ16" s="71"/>
      <c r="BA16" s="71">
        <v>2000</v>
      </c>
      <c r="BB16" s="71">
        <v>10000</v>
      </c>
      <c r="BC16" s="71">
        <v>6000</v>
      </c>
      <c r="BD16" s="71">
        <v>10000</v>
      </c>
      <c r="BE16" s="71">
        <v>8000</v>
      </c>
      <c r="BF16" s="71">
        <v>3400</v>
      </c>
      <c r="BG16" s="71">
        <v>17000</v>
      </c>
      <c r="BH16" s="71">
        <v>75612</v>
      </c>
      <c r="BI16" s="71">
        <v>90012</v>
      </c>
      <c r="BJ16" s="71">
        <v>63112</v>
      </c>
      <c r="BK16" s="71">
        <v>73819</v>
      </c>
      <c r="BL16" s="71">
        <v>55612</v>
      </c>
      <c r="BM16" s="71">
        <v>59912</v>
      </c>
      <c r="BN16" s="71">
        <v>61612</v>
      </c>
      <c r="BO16" s="71">
        <v>56612</v>
      </c>
      <c r="BP16" s="71">
        <v>59612</v>
      </c>
      <c r="BQ16" s="71">
        <v>293139</v>
      </c>
      <c r="BR16" s="71">
        <v>57512</v>
      </c>
      <c r="BS16" s="71">
        <v>53612</v>
      </c>
      <c r="BT16" s="71">
        <v>113852</v>
      </c>
      <c r="BU16" s="71">
        <v>51612</v>
      </c>
      <c r="BV16" s="71">
        <v>51612</v>
      </c>
      <c r="BW16" s="71">
        <v>57612</v>
      </c>
      <c r="BX16" s="71"/>
      <c r="BY16" s="71"/>
      <c r="BZ16" s="71">
        <v>55612</v>
      </c>
      <c r="CA16" s="71"/>
      <c r="CB16" s="71"/>
      <c r="CC16" s="71">
        <v>68612</v>
      </c>
      <c r="CD16" s="71">
        <v>66412</v>
      </c>
      <c r="CE16" s="71">
        <v>68112</v>
      </c>
      <c r="CF16" s="71">
        <v>70612</v>
      </c>
      <c r="CG16" s="71">
        <v>66612</v>
      </c>
      <c r="CH16" s="71">
        <v>106612</v>
      </c>
      <c r="CI16" s="71">
        <v>51612</v>
      </c>
      <c r="CJ16" s="71">
        <v>601152</v>
      </c>
      <c r="CK16" s="71">
        <v>55000</v>
      </c>
      <c r="CL16" s="71">
        <v>101999</v>
      </c>
      <c r="CM16" s="71">
        <v>602510</v>
      </c>
      <c r="CN16" s="71"/>
      <c r="CO16" s="71"/>
      <c r="CP16" s="71"/>
      <c r="CQ16" s="71"/>
      <c r="CR16" s="99">
        <f t="shared" si="4"/>
        <v>3781603</v>
      </c>
    </row>
    <row r="17" spans="2:96" ht="12.75">
      <c r="B17" s="218" t="s">
        <v>580</v>
      </c>
      <c r="C17" s="71">
        <v>64529</v>
      </c>
      <c r="D17" s="73">
        <v>23530</v>
      </c>
      <c r="E17" s="71">
        <v>23530</v>
      </c>
      <c r="F17" s="71">
        <v>29530</v>
      </c>
      <c r="G17" s="71">
        <v>44203</v>
      </c>
      <c r="H17" s="71">
        <v>42930</v>
      </c>
      <c r="I17" s="71">
        <v>2500</v>
      </c>
      <c r="J17" s="71"/>
      <c r="K17" s="71"/>
      <c r="L17" s="71">
        <v>9000</v>
      </c>
      <c r="M17" s="71"/>
      <c r="N17" s="71"/>
      <c r="O17" s="71">
        <v>5400</v>
      </c>
      <c r="P17" s="71"/>
      <c r="Q17" s="71">
        <v>5000</v>
      </c>
      <c r="R17" s="71">
        <v>15000</v>
      </c>
      <c r="S17" s="71"/>
      <c r="T17" s="71"/>
      <c r="U17" s="71">
        <v>2000</v>
      </c>
      <c r="V17" s="71">
        <v>1800</v>
      </c>
      <c r="W17" s="71"/>
      <c r="X17" s="71"/>
      <c r="Y17" s="71">
        <v>2000</v>
      </c>
      <c r="Z17" s="71"/>
      <c r="AA17" s="73"/>
      <c r="AB17" s="73">
        <v>3000</v>
      </c>
      <c r="AC17" s="73"/>
      <c r="AD17" s="73"/>
      <c r="AE17" s="73">
        <v>2000</v>
      </c>
      <c r="AF17" s="73"/>
      <c r="AG17" s="73">
        <v>1500</v>
      </c>
      <c r="AH17" s="73"/>
      <c r="AI17" s="73"/>
      <c r="AJ17" s="73"/>
      <c r="AK17" s="71">
        <v>10000</v>
      </c>
      <c r="AL17" s="71"/>
      <c r="AM17" s="71"/>
      <c r="AN17" s="71"/>
      <c r="AO17" s="71"/>
      <c r="AP17" s="71">
        <v>4300</v>
      </c>
      <c r="AQ17" s="73">
        <v>3500</v>
      </c>
      <c r="AR17" s="71">
        <v>4000</v>
      </c>
      <c r="AS17" s="71">
        <v>1000</v>
      </c>
      <c r="AT17" s="71">
        <v>3000</v>
      </c>
      <c r="AU17" s="71"/>
      <c r="AV17" s="71"/>
      <c r="AW17" s="71">
        <v>3800</v>
      </c>
      <c r="AX17" s="73">
        <v>5500</v>
      </c>
      <c r="AY17" s="73"/>
      <c r="AZ17" s="73"/>
      <c r="BA17" s="73"/>
      <c r="BB17" s="71">
        <v>4000</v>
      </c>
      <c r="BC17" s="71">
        <v>5000</v>
      </c>
      <c r="BD17" s="71">
        <v>30000</v>
      </c>
      <c r="BE17" s="71">
        <v>1000</v>
      </c>
      <c r="BF17" s="71"/>
      <c r="BG17" s="71">
        <v>10000</v>
      </c>
      <c r="BH17" s="71">
        <v>25530</v>
      </c>
      <c r="BI17" s="71">
        <v>23530</v>
      </c>
      <c r="BJ17" s="71">
        <v>23930</v>
      </c>
      <c r="BK17" s="71">
        <v>23530</v>
      </c>
      <c r="BL17" s="71">
        <v>24130</v>
      </c>
      <c r="BM17" s="71">
        <v>45930</v>
      </c>
      <c r="BN17" s="71">
        <v>68530</v>
      </c>
      <c r="BO17" s="71">
        <v>28530</v>
      </c>
      <c r="BP17" s="71">
        <v>25530</v>
      </c>
      <c r="BQ17" s="71">
        <v>78530</v>
      </c>
      <c r="BR17" s="71">
        <v>26130</v>
      </c>
      <c r="BS17" s="71">
        <v>30730</v>
      </c>
      <c r="BT17" s="71">
        <v>29830</v>
      </c>
      <c r="BU17" s="73">
        <v>23530</v>
      </c>
      <c r="BV17" s="71">
        <v>28525</v>
      </c>
      <c r="BW17" s="71">
        <v>29530</v>
      </c>
      <c r="BX17" s="71">
        <v>23530</v>
      </c>
      <c r="BY17" s="71">
        <v>23530</v>
      </c>
      <c r="BZ17" s="73">
        <v>23530</v>
      </c>
      <c r="CA17" s="73">
        <v>23530</v>
      </c>
      <c r="CB17" s="73"/>
      <c r="CC17" s="71">
        <v>33530</v>
      </c>
      <c r="CD17" s="71">
        <v>26530</v>
      </c>
      <c r="CE17" s="71">
        <v>30030</v>
      </c>
      <c r="CF17" s="71">
        <v>71730</v>
      </c>
      <c r="CG17" s="71">
        <v>184730</v>
      </c>
      <c r="CH17" s="71">
        <v>655530</v>
      </c>
      <c r="CI17" s="71">
        <v>23520</v>
      </c>
      <c r="CJ17" s="71">
        <v>540821</v>
      </c>
      <c r="CK17" s="71">
        <v>75000</v>
      </c>
      <c r="CL17" s="71"/>
      <c r="CM17" s="71">
        <v>591260</v>
      </c>
      <c r="CN17" s="71"/>
      <c r="CO17" s="71"/>
      <c r="CP17" s="71"/>
      <c r="CQ17" s="71"/>
      <c r="CR17" s="99">
        <f t="shared" si="4"/>
        <v>3225328</v>
      </c>
    </row>
    <row r="18" spans="2:96" ht="24">
      <c r="B18" s="218" t="s">
        <v>592</v>
      </c>
      <c r="C18" s="71">
        <v>5400</v>
      </c>
      <c r="D18" s="73"/>
      <c r="E18" s="71">
        <v>1600</v>
      </c>
      <c r="F18" s="73"/>
      <c r="G18" s="73"/>
      <c r="H18" s="71">
        <v>2600</v>
      </c>
      <c r="I18" s="71"/>
      <c r="J18" s="71"/>
      <c r="K18" s="71"/>
      <c r="L18" s="71">
        <v>1000</v>
      </c>
      <c r="M18" s="71"/>
      <c r="N18" s="71"/>
      <c r="O18" s="71"/>
      <c r="P18" s="71"/>
      <c r="Q18" s="71">
        <v>5000</v>
      </c>
      <c r="R18" s="71">
        <v>2000</v>
      </c>
      <c r="S18" s="73"/>
      <c r="T18" s="73"/>
      <c r="U18" s="73"/>
      <c r="V18" s="73">
        <v>3000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1">
        <v>1200</v>
      </c>
      <c r="AL18" s="71"/>
      <c r="AM18" s="71"/>
      <c r="AN18" s="71"/>
      <c r="AO18" s="71"/>
      <c r="AP18" s="71"/>
      <c r="AQ18" s="73"/>
      <c r="AR18" s="71">
        <v>500</v>
      </c>
      <c r="AS18" s="71"/>
      <c r="AT18" s="71">
        <v>2000</v>
      </c>
      <c r="AU18" s="71">
        <v>2000</v>
      </c>
      <c r="AV18" s="71"/>
      <c r="AW18" s="71"/>
      <c r="AX18" s="71">
        <v>1500</v>
      </c>
      <c r="AY18" s="71"/>
      <c r="AZ18" s="71"/>
      <c r="BA18" s="71"/>
      <c r="BB18" s="73"/>
      <c r="BC18" s="73"/>
      <c r="BD18" s="73"/>
      <c r="BE18" s="71">
        <v>1500</v>
      </c>
      <c r="BF18" s="71">
        <v>1000</v>
      </c>
      <c r="BG18" s="71">
        <v>1000</v>
      </c>
      <c r="BH18" s="73"/>
      <c r="BI18" s="73"/>
      <c r="BJ18" s="73"/>
      <c r="BK18" s="73"/>
      <c r="BL18" s="73"/>
      <c r="BM18" s="71">
        <v>5000</v>
      </c>
      <c r="BN18" s="71">
        <v>5000</v>
      </c>
      <c r="BO18" s="73"/>
      <c r="BP18" s="73"/>
      <c r="BQ18" s="71"/>
      <c r="BR18" s="71">
        <v>6200</v>
      </c>
      <c r="BS18" s="73"/>
      <c r="BT18" s="71">
        <v>3100</v>
      </c>
      <c r="BU18" s="71"/>
      <c r="BV18" s="71">
        <v>5700</v>
      </c>
      <c r="BW18" s="73"/>
      <c r="BX18" s="73"/>
      <c r="BY18" s="73"/>
      <c r="BZ18" s="73"/>
      <c r="CA18" s="73"/>
      <c r="CB18" s="73"/>
      <c r="CC18" s="71">
        <v>4000</v>
      </c>
      <c r="CD18" s="71">
        <v>2000</v>
      </c>
      <c r="CE18" s="71">
        <v>3000</v>
      </c>
      <c r="CF18" s="71">
        <v>2000</v>
      </c>
      <c r="CG18" s="71">
        <v>80000</v>
      </c>
      <c r="CH18" s="73"/>
      <c r="CI18" s="71"/>
      <c r="CJ18" s="73"/>
      <c r="CK18" s="71">
        <v>10000</v>
      </c>
      <c r="CL18" s="73"/>
      <c r="CM18" s="71">
        <v>21440</v>
      </c>
      <c r="CN18" s="73"/>
      <c r="CO18" s="73"/>
      <c r="CP18" s="73"/>
      <c r="CQ18" s="73"/>
      <c r="CR18" s="99">
        <f t="shared" si="4"/>
        <v>178740</v>
      </c>
    </row>
    <row r="19" spans="2:96" ht="12.75">
      <c r="B19" s="218" t="s">
        <v>581</v>
      </c>
      <c r="C19" s="71">
        <v>346817</v>
      </c>
      <c r="D19" s="71">
        <v>80297</v>
      </c>
      <c r="E19" s="71">
        <v>126007</v>
      </c>
      <c r="F19" s="71">
        <v>187257</v>
      </c>
      <c r="G19" s="71">
        <v>321577</v>
      </c>
      <c r="H19" s="71">
        <v>920407</v>
      </c>
      <c r="I19" s="71">
        <v>27500</v>
      </c>
      <c r="J19" s="71">
        <v>59000</v>
      </c>
      <c r="K19" s="71">
        <v>43000</v>
      </c>
      <c r="L19" s="71">
        <v>30000</v>
      </c>
      <c r="M19" s="71">
        <v>40000</v>
      </c>
      <c r="N19" s="71">
        <v>29590</v>
      </c>
      <c r="O19" s="71">
        <v>76641</v>
      </c>
      <c r="P19" s="71">
        <v>50000</v>
      </c>
      <c r="Q19" s="71">
        <v>50000</v>
      </c>
      <c r="R19" s="71">
        <v>50000</v>
      </c>
      <c r="S19" s="71">
        <v>64000</v>
      </c>
      <c r="T19" s="71">
        <v>58000</v>
      </c>
      <c r="U19" s="71">
        <v>65000</v>
      </c>
      <c r="V19" s="71">
        <v>60000</v>
      </c>
      <c r="W19" s="71">
        <v>59000</v>
      </c>
      <c r="X19" s="71">
        <v>76000</v>
      </c>
      <c r="Y19" s="71">
        <v>55000</v>
      </c>
      <c r="Z19" s="71">
        <v>36000</v>
      </c>
      <c r="AA19" s="71">
        <v>158000</v>
      </c>
      <c r="AB19" s="71">
        <v>45000</v>
      </c>
      <c r="AC19" s="71">
        <v>166000</v>
      </c>
      <c r="AD19" s="71">
        <v>60000</v>
      </c>
      <c r="AE19" s="71">
        <v>62000</v>
      </c>
      <c r="AF19" s="71">
        <v>35000</v>
      </c>
      <c r="AG19" s="71">
        <v>26450</v>
      </c>
      <c r="AH19" s="71">
        <v>35000</v>
      </c>
      <c r="AI19" s="71">
        <v>64000</v>
      </c>
      <c r="AJ19" s="71">
        <v>80000</v>
      </c>
      <c r="AK19" s="71">
        <v>94700</v>
      </c>
      <c r="AL19" s="71">
        <v>43300</v>
      </c>
      <c r="AM19" s="71">
        <v>96000</v>
      </c>
      <c r="AN19" s="71">
        <v>50000</v>
      </c>
      <c r="AO19" s="71">
        <v>48000</v>
      </c>
      <c r="AP19" s="71">
        <v>36000</v>
      </c>
      <c r="AQ19" s="71">
        <v>70000</v>
      </c>
      <c r="AR19" s="71">
        <v>40000</v>
      </c>
      <c r="AS19" s="71">
        <v>18000</v>
      </c>
      <c r="AT19" s="71">
        <v>50000</v>
      </c>
      <c r="AU19" s="71">
        <v>67500</v>
      </c>
      <c r="AV19" s="71">
        <v>40000</v>
      </c>
      <c r="AW19" s="71">
        <v>26100</v>
      </c>
      <c r="AX19" s="71">
        <v>24000</v>
      </c>
      <c r="AY19" s="71">
        <v>24000</v>
      </c>
      <c r="AZ19" s="71">
        <v>22000</v>
      </c>
      <c r="BA19" s="71">
        <v>30000</v>
      </c>
      <c r="BB19" s="71">
        <v>24000</v>
      </c>
      <c r="BC19" s="71">
        <v>22000</v>
      </c>
      <c r="BD19" s="71">
        <v>15000</v>
      </c>
      <c r="BE19" s="71">
        <v>30000</v>
      </c>
      <c r="BF19" s="71">
        <v>8000</v>
      </c>
      <c r="BG19" s="71">
        <v>48000</v>
      </c>
      <c r="BH19" s="71">
        <v>141367</v>
      </c>
      <c r="BI19" s="71">
        <v>132337</v>
      </c>
      <c r="BJ19" s="71">
        <v>132337</v>
      </c>
      <c r="BK19" s="71">
        <v>132337</v>
      </c>
      <c r="BL19" s="71">
        <v>132337</v>
      </c>
      <c r="BM19" s="71">
        <v>167807</v>
      </c>
      <c r="BN19" s="71">
        <v>182227</v>
      </c>
      <c r="BO19" s="71">
        <v>349507</v>
      </c>
      <c r="BP19" s="71">
        <v>176477</v>
      </c>
      <c r="BQ19" s="71">
        <v>98477</v>
      </c>
      <c r="BR19" s="71">
        <v>75877</v>
      </c>
      <c r="BS19" s="71">
        <v>117907</v>
      </c>
      <c r="BT19" s="71">
        <v>192147</v>
      </c>
      <c r="BU19" s="71">
        <v>147297</v>
      </c>
      <c r="BV19" s="71">
        <v>150557</v>
      </c>
      <c r="BW19" s="71">
        <v>101227</v>
      </c>
      <c r="BX19" s="71">
        <v>43927</v>
      </c>
      <c r="BY19" s="71">
        <v>33727</v>
      </c>
      <c r="BZ19" s="71">
        <v>40497</v>
      </c>
      <c r="CA19" s="71">
        <v>35247</v>
      </c>
      <c r="CB19" s="71"/>
      <c r="CC19" s="71">
        <v>47787</v>
      </c>
      <c r="CD19" s="71">
        <v>36997</v>
      </c>
      <c r="CE19" s="71">
        <v>105327</v>
      </c>
      <c r="CF19" s="71">
        <v>99477</v>
      </c>
      <c r="CG19" s="71">
        <v>142957</v>
      </c>
      <c r="CH19" s="71">
        <v>173397</v>
      </c>
      <c r="CI19" s="71">
        <v>93258</v>
      </c>
      <c r="CJ19" s="71">
        <v>143118</v>
      </c>
      <c r="CK19" s="71">
        <v>500000</v>
      </c>
      <c r="CL19" s="71">
        <v>306000</v>
      </c>
      <c r="CM19" s="71">
        <v>4166983</v>
      </c>
      <c r="CN19" s="71"/>
      <c r="CO19" s="71"/>
      <c r="CP19" s="71"/>
      <c r="CQ19" s="71"/>
      <c r="CR19" s="99">
        <f t="shared" si="4"/>
        <v>12968064</v>
      </c>
    </row>
    <row r="20" spans="2:96" ht="24">
      <c r="B20" s="218" t="s">
        <v>582</v>
      </c>
      <c r="C20" s="71">
        <v>91800</v>
      </c>
      <c r="D20" s="73"/>
      <c r="E20" s="71">
        <v>5310</v>
      </c>
      <c r="F20" s="71">
        <v>20898</v>
      </c>
      <c r="G20" s="71">
        <v>133380</v>
      </c>
      <c r="H20" s="71">
        <v>40000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>
        <v>22400</v>
      </c>
      <c r="AI20" s="71"/>
      <c r="AJ20" s="71">
        <v>14000</v>
      </c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3"/>
      <c r="BH20" s="71">
        <v>8500</v>
      </c>
      <c r="BI20" s="71">
        <v>26000</v>
      </c>
      <c r="BJ20" s="71">
        <v>5000</v>
      </c>
      <c r="BK20" s="71"/>
      <c r="BL20" s="71">
        <v>15000</v>
      </c>
      <c r="BM20" s="71">
        <v>50000</v>
      </c>
      <c r="BN20" s="71">
        <v>40000</v>
      </c>
      <c r="BO20" s="71">
        <v>15000</v>
      </c>
      <c r="BP20" s="71">
        <v>50000</v>
      </c>
      <c r="BQ20" s="73"/>
      <c r="BR20" s="71">
        <v>118400</v>
      </c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>
        <v>34000</v>
      </c>
      <c r="CD20" s="71">
        <v>51000</v>
      </c>
      <c r="CE20" s="71">
        <v>24100</v>
      </c>
      <c r="CF20" s="71">
        <v>22000</v>
      </c>
      <c r="CG20" s="71">
        <v>856915</v>
      </c>
      <c r="CH20" s="71">
        <v>242500</v>
      </c>
      <c r="CI20" s="71">
        <v>235000</v>
      </c>
      <c r="CJ20" s="71">
        <v>50000</v>
      </c>
      <c r="CK20" s="71">
        <v>35000</v>
      </c>
      <c r="CL20" s="71"/>
      <c r="CM20" s="71">
        <v>65040</v>
      </c>
      <c r="CN20" s="71"/>
      <c r="CO20" s="71"/>
      <c r="CP20" s="71"/>
      <c r="CQ20" s="71"/>
      <c r="CR20" s="99">
        <f t="shared" si="4"/>
        <v>2271243</v>
      </c>
    </row>
    <row r="21" spans="2:96" s="2" customFormat="1" ht="13.5" thickBot="1">
      <c r="B21" s="220" t="s">
        <v>622</v>
      </c>
      <c r="C21" s="76">
        <f>SUM(C14:C20)</f>
        <v>2143316</v>
      </c>
      <c r="D21" s="76">
        <f aca="true" t="shared" si="5" ref="D21:BO21">SUM(D14:D20)</f>
        <v>344959</v>
      </c>
      <c r="E21" s="76">
        <f t="shared" si="5"/>
        <v>578427</v>
      </c>
      <c r="F21" s="76">
        <f t="shared" si="5"/>
        <v>837655</v>
      </c>
      <c r="G21" s="76">
        <f t="shared" si="5"/>
        <v>1292078</v>
      </c>
      <c r="H21" s="76">
        <f t="shared" si="5"/>
        <v>1854927</v>
      </c>
      <c r="I21" s="76">
        <f t="shared" si="5"/>
        <v>109200</v>
      </c>
      <c r="J21" s="76">
        <f t="shared" si="5"/>
        <v>148800</v>
      </c>
      <c r="K21" s="76">
        <f t="shared" si="5"/>
        <v>91000</v>
      </c>
      <c r="L21" s="76">
        <f t="shared" si="5"/>
        <v>125500</v>
      </c>
      <c r="M21" s="76">
        <f t="shared" si="5"/>
        <v>133870</v>
      </c>
      <c r="N21" s="76">
        <f t="shared" si="5"/>
        <v>77800</v>
      </c>
      <c r="O21" s="76">
        <f t="shared" si="5"/>
        <v>168001</v>
      </c>
      <c r="P21" s="76">
        <f t="shared" si="5"/>
        <v>122800</v>
      </c>
      <c r="Q21" s="76">
        <f t="shared" si="5"/>
        <v>225000</v>
      </c>
      <c r="R21" s="76">
        <f t="shared" si="5"/>
        <v>147000</v>
      </c>
      <c r="S21" s="76">
        <f t="shared" si="5"/>
        <v>75200</v>
      </c>
      <c r="T21" s="76">
        <f t="shared" si="5"/>
        <v>58000</v>
      </c>
      <c r="U21" s="76">
        <f t="shared" si="5"/>
        <v>150000</v>
      </c>
      <c r="V21" s="76">
        <f t="shared" si="5"/>
        <v>188500</v>
      </c>
      <c r="W21" s="76">
        <f t="shared" si="5"/>
        <v>59000</v>
      </c>
      <c r="X21" s="76">
        <f t="shared" si="5"/>
        <v>174651</v>
      </c>
      <c r="Y21" s="76">
        <f t="shared" si="5"/>
        <v>92000</v>
      </c>
      <c r="Z21" s="76">
        <f t="shared" si="5"/>
        <v>43000</v>
      </c>
      <c r="AA21" s="76">
        <f t="shared" si="5"/>
        <v>303000</v>
      </c>
      <c r="AB21" s="76">
        <f t="shared" si="5"/>
        <v>139000</v>
      </c>
      <c r="AC21" s="76">
        <f t="shared" si="5"/>
        <v>193000</v>
      </c>
      <c r="AD21" s="76">
        <f t="shared" si="5"/>
        <v>139500</v>
      </c>
      <c r="AE21" s="76">
        <f t="shared" si="5"/>
        <v>117000</v>
      </c>
      <c r="AF21" s="76">
        <f t="shared" si="5"/>
        <v>127000</v>
      </c>
      <c r="AG21" s="76">
        <f t="shared" si="5"/>
        <v>197750</v>
      </c>
      <c r="AH21" s="76">
        <f t="shared" si="5"/>
        <v>103520</v>
      </c>
      <c r="AI21" s="76">
        <f t="shared" si="5"/>
        <v>146000</v>
      </c>
      <c r="AJ21" s="76">
        <f t="shared" si="5"/>
        <v>147800</v>
      </c>
      <c r="AK21" s="76">
        <f t="shared" si="5"/>
        <v>190900</v>
      </c>
      <c r="AL21" s="76">
        <f t="shared" si="5"/>
        <v>110500</v>
      </c>
      <c r="AM21" s="76">
        <f t="shared" si="5"/>
        <v>96000</v>
      </c>
      <c r="AN21" s="76">
        <f t="shared" si="5"/>
        <v>185500</v>
      </c>
      <c r="AO21" s="76">
        <f t="shared" si="5"/>
        <v>142500</v>
      </c>
      <c r="AP21" s="76">
        <f t="shared" si="5"/>
        <v>133800</v>
      </c>
      <c r="AQ21" s="76">
        <f t="shared" si="5"/>
        <v>184500</v>
      </c>
      <c r="AR21" s="76">
        <f t="shared" si="5"/>
        <v>104100</v>
      </c>
      <c r="AS21" s="76">
        <f t="shared" si="5"/>
        <v>83500</v>
      </c>
      <c r="AT21" s="76">
        <f t="shared" si="5"/>
        <v>135200</v>
      </c>
      <c r="AU21" s="76">
        <f t="shared" si="5"/>
        <v>137000</v>
      </c>
      <c r="AV21" s="76">
        <f t="shared" si="5"/>
        <v>130000</v>
      </c>
      <c r="AW21" s="76">
        <f t="shared" si="5"/>
        <v>61100</v>
      </c>
      <c r="AX21" s="76">
        <f t="shared" si="5"/>
        <v>87100</v>
      </c>
      <c r="AY21" s="76">
        <f t="shared" si="5"/>
        <v>110000</v>
      </c>
      <c r="AZ21" s="76">
        <f t="shared" si="5"/>
        <v>78000</v>
      </c>
      <c r="BA21" s="76">
        <f t="shared" si="5"/>
        <v>120800</v>
      </c>
      <c r="BB21" s="76">
        <f t="shared" si="5"/>
        <v>108000</v>
      </c>
      <c r="BC21" s="76">
        <f t="shared" si="5"/>
        <v>96000</v>
      </c>
      <c r="BD21" s="76">
        <f t="shared" si="5"/>
        <v>111000</v>
      </c>
      <c r="BE21" s="76">
        <f t="shared" si="5"/>
        <v>62500</v>
      </c>
      <c r="BF21" s="76">
        <f t="shared" si="5"/>
        <v>86000</v>
      </c>
      <c r="BG21" s="76">
        <f t="shared" si="5"/>
        <v>141000</v>
      </c>
      <c r="BH21" s="76">
        <f t="shared" si="5"/>
        <v>726367</v>
      </c>
      <c r="BI21" s="76">
        <f t="shared" si="5"/>
        <v>754237</v>
      </c>
      <c r="BJ21" s="76">
        <f t="shared" si="5"/>
        <v>628937</v>
      </c>
      <c r="BK21" s="76">
        <f t="shared" si="5"/>
        <v>636844</v>
      </c>
      <c r="BL21" s="76">
        <f t="shared" si="5"/>
        <v>637837</v>
      </c>
      <c r="BM21" s="76">
        <f t="shared" si="5"/>
        <v>715007</v>
      </c>
      <c r="BN21" s="76">
        <f t="shared" si="5"/>
        <v>773727</v>
      </c>
      <c r="BO21" s="76">
        <f t="shared" si="5"/>
        <v>911007</v>
      </c>
      <c r="BP21" s="76">
        <f aca="true" t="shared" si="6" ref="BP21:CL21">SUM(BP14:BP20)</f>
        <v>714977</v>
      </c>
      <c r="BQ21" s="76">
        <f t="shared" si="6"/>
        <v>955004</v>
      </c>
      <c r="BR21" s="76">
        <f t="shared" si="6"/>
        <v>776877</v>
      </c>
      <c r="BS21" s="76">
        <f t="shared" si="6"/>
        <v>623907</v>
      </c>
      <c r="BT21" s="76">
        <f t="shared" si="6"/>
        <v>702603</v>
      </c>
      <c r="BU21" s="76">
        <f t="shared" si="6"/>
        <v>639580</v>
      </c>
      <c r="BV21" s="76">
        <f t="shared" si="6"/>
        <v>658543</v>
      </c>
      <c r="BW21" s="76">
        <f t="shared" si="6"/>
        <v>824033</v>
      </c>
      <c r="BX21" s="76">
        <f t="shared" si="6"/>
        <v>304806</v>
      </c>
      <c r="BY21" s="76">
        <f t="shared" si="6"/>
        <v>294606</v>
      </c>
      <c r="BZ21" s="76">
        <f t="shared" si="6"/>
        <v>599988</v>
      </c>
      <c r="CA21" s="76">
        <f t="shared" si="6"/>
        <v>296126</v>
      </c>
      <c r="CB21" s="76"/>
      <c r="CC21" s="76">
        <f t="shared" si="6"/>
        <v>646778</v>
      </c>
      <c r="CD21" s="76">
        <f t="shared" si="6"/>
        <v>625691</v>
      </c>
      <c r="CE21" s="76">
        <f t="shared" si="6"/>
        <v>856318</v>
      </c>
      <c r="CF21" s="76">
        <f t="shared" si="6"/>
        <v>769767</v>
      </c>
      <c r="CG21" s="76">
        <f t="shared" si="6"/>
        <v>2647163</v>
      </c>
      <c r="CH21" s="76">
        <f t="shared" si="6"/>
        <v>1573548</v>
      </c>
      <c r="CI21" s="76">
        <f t="shared" si="6"/>
        <v>1065739</v>
      </c>
      <c r="CJ21" s="76">
        <f t="shared" si="6"/>
        <v>2091445</v>
      </c>
      <c r="CK21" s="76">
        <f t="shared" si="6"/>
        <v>1960381</v>
      </c>
      <c r="CL21" s="76">
        <f t="shared" si="6"/>
        <v>651000</v>
      </c>
      <c r="CM21" s="76">
        <f>SUM(CM14:CM20)</f>
        <v>9334333</v>
      </c>
      <c r="CN21" s="76"/>
      <c r="CO21" s="76"/>
      <c r="CP21" s="76"/>
      <c r="CQ21" s="76"/>
      <c r="CR21" s="82">
        <f t="shared" si="4"/>
        <v>48946430</v>
      </c>
    </row>
    <row r="22" spans="2:96" ht="13.5" thickBot="1">
      <c r="B22" s="378" t="s">
        <v>569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80"/>
    </row>
    <row r="23" spans="2:96" ht="12.75">
      <c r="B23" s="217" t="s">
        <v>583</v>
      </c>
      <c r="C23" s="69">
        <v>1546868</v>
      </c>
      <c r="D23" s="69">
        <v>841540</v>
      </c>
      <c r="E23" s="69">
        <v>1360873</v>
      </c>
      <c r="F23" s="69">
        <v>1494873</v>
      </c>
      <c r="G23" s="69">
        <v>1389573</v>
      </c>
      <c r="H23" s="69">
        <v>1983273</v>
      </c>
      <c r="I23" s="69">
        <v>290000</v>
      </c>
      <c r="J23" s="69">
        <v>102200</v>
      </c>
      <c r="K23" s="69">
        <v>471000</v>
      </c>
      <c r="L23" s="69">
        <v>223000</v>
      </c>
      <c r="M23" s="69">
        <v>299700</v>
      </c>
      <c r="N23" s="69">
        <v>220940</v>
      </c>
      <c r="O23" s="69">
        <v>309381</v>
      </c>
      <c r="P23" s="69">
        <v>244600</v>
      </c>
      <c r="Q23" s="69"/>
      <c r="R23" s="69">
        <v>236500</v>
      </c>
      <c r="S23" s="69">
        <v>182900</v>
      </c>
      <c r="T23" s="69">
        <v>294500</v>
      </c>
      <c r="U23" s="69">
        <v>168000</v>
      </c>
      <c r="V23" s="69">
        <v>623000</v>
      </c>
      <c r="W23" s="69">
        <v>207300</v>
      </c>
      <c r="X23" s="69">
        <v>184000</v>
      </c>
      <c r="Y23" s="69">
        <v>270000</v>
      </c>
      <c r="Z23" s="69">
        <v>205790</v>
      </c>
      <c r="AA23" s="69">
        <v>614000</v>
      </c>
      <c r="AB23" s="69">
        <v>153000</v>
      </c>
      <c r="AC23" s="69">
        <v>357060</v>
      </c>
      <c r="AD23" s="69">
        <v>353000</v>
      </c>
      <c r="AE23" s="69">
        <v>320000</v>
      </c>
      <c r="AF23" s="69">
        <v>194000</v>
      </c>
      <c r="AG23" s="69">
        <v>423700</v>
      </c>
      <c r="AH23" s="69">
        <v>372500</v>
      </c>
      <c r="AI23" s="69">
        <v>387000</v>
      </c>
      <c r="AJ23" s="69">
        <v>232800</v>
      </c>
      <c r="AK23" s="69">
        <v>264400</v>
      </c>
      <c r="AL23" s="69">
        <v>209200</v>
      </c>
      <c r="AM23" s="69">
        <v>262700</v>
      </c>
      <c r="AN23" s="69">
        <v>253000</v>
      </c>
      <c r="AO23" s="69">
        <v>449800</v>
      </c>
      <c r="AP23" s="69">
        <v>282700</v>
      </c>
      <c r="AQ23" s="69">
        <v>165000</v>
      </c>
      <c r="AR23" s="69">
        <v>301200</v>
      </c>
      <c r="AS23" s="69">
        <v>383100</v>
      </c>
      <c r="AT23" s="69">
        <v>127100</v>
      </c>
      <c r="AU23" s="69">
        <v>220000</v>
      </c>
      <c r="AV23" s="69">
        <v>193000</v>
      </c>
      <c r="AW23" s="69">
        <v>214400</v>
      </c>
      <c r="AX23" s="69">
        <v>177400</v>
      </c>
      <c r="AY23" s="69">
        <v>157000</v>
      </c>
      <c r="AZ23" s="69">
        <v>180600</v>
      </c>
      <c r="BA23" s="69">
        <v>151300</v>
      </c>
      <c r="BB23" s="69">
        <v>225000</v>
      </c>
      <c r="BC23" s="69">
        <v>143000</v>
      </c>
      <c r="BD23" s="69">
        <v>242000</v>
      </c>
      <c r="BE23" s="69">
        <v>264000</v>
      </c>
      <c r="BF23" s="69">
        <v>194200</v>
      </c>
      <c r="BG23" s="69">
        <v>720000</v>
      </c>
      <c r="BH23" s="69">
        <v>1368873</v>
      </c>
      <c r="BI23" s="69">
        <v>1429873</v>
      </c>
      <c r="BJ23" s="69">
        <v>1372873</v>
      </c>
      <c r="BK23" s="69">
        <v>1403873</v>
      </c>
      <c r="BL23" s="69">
        <v>1448873</v>
      </c>
      <c r="BM23" s="69">
        <v>1419873</v>
      </c>
      <c r="BN23" s="69">
        <v>1414873</v>
      </c>
      <c r="BO23" s="69">
        <v>1384873</v>
      </c>
      <c r="BP23" s="69">
        <v>1369873</v>
      </c>
      <c r="BQ23" s="69">
        <v>11460673</v>
      </c>
      <c r="BR23" s="69">
        <v>1354873</v>
      </c>
      <c r="BS23" s="69">
        <v>1368873</v>
      </c>
      <c r="BT23" s="69">
        <v>2810807</v>
      </c>
      <c r="BU23" s="69">
        <v>1364873</v>
      </c>
      <c r="BV23" s="69">
        <v>1354873</v>
      </c>
      <c r="BW23" s="69">
        <v>1507873</v>
      </c>
      <c r="BX23" s="69">
        <v>841500</v>
      </c>
      <c r="BY23" s="69">
        <v>841500</v>
      </c>
      <c r="BZ23" s="69">
        <v>1354833</v>
      </c>
      <c r="CA23" s="69">
        <v>841500</v>
      </c>
      <c r="CB23" s="69"/>
      <c r="CC23" s="69">
        <v>1366873</v>
      </c>
      <c r="CD23" s="69">
        <v>1469873</v>
      </c>
      <c r="CE23" s="69">
        <v>1375873</v>
      </c>
      <c r="CF23" s="69">
        <v>1399874</v>
      </c>
      <c r="CG23" s="69">
        <v>1554874</v>
      </c>
      <c r="CH23" s="69">
        <v>3282850</v>
      </c>
      <c r="CI23" s="69">
        <v>1414883</v>
      </c>
      <c r="CJ23" s="69">
        <v>998051</v>
      </c>
      <c r="CK23" s="69">
        <v>1895000</v>
      </c>
      <c r="CL23" s="69">
        <v>252001</v>
      </c>
      <c r="CM23" s="69">
        <v>6889260</v>
      </c>
      <c r="CN23" s="69"/>
      <c r="CO23" s="69"/>
      <c r="CP23" s="69"/>
      <c r="CQ23" s="69"/>
      <c r="CR23" s="100">
        <f aca="true" t="shared" si="7" ref="CR23:CR32">SUM(C23:CQ23)</f>
        <v>81952418</v>
      </c>
    </row>
    <row r="24" spans="2:96" ht="12.75">
      <c r="B24" s="218" t="s">
        <v>584</v>
      </c>
      <c r="C24" s="71">
        <v>408436</v>
      </c>
      <c r="D24" s="71"/>
      <c r="E24" s="71">
        <v>381936</v>
      </c>
      <c r="F24" s="71">
        <v>381936</v>
      </c>
      <c r="G24" s="71">
        <v>381936</v>
      </c>
      <c r="H24" s="71">
        <v>751936</v>
      </c>
      <c r="I24" s="71"/>
      <c r="J24" s="71"/>
      <c r="K24" s="71"/>
      <c r="L24" s="71"/>
      <c r="M24" s="71">
        <v>783600</v>
      </c>
      <c r="N24" s="71">
        <v>247700</v>
      </c>
      <c r="O24" s="71">
        <v>421000</v>
      </c>
      <c r="P24" s="71">
        <v>886000</v>
      </c>
      <c r="Q24" s="71">
        <v>10000</v>
      </c>
      <c r="R24" s="71">
        <v>303495</v>
      </c>
      <c r="S24" s="71">
        <v>564400</v>
      </c>
      <c r="T24" s="71">
        <v>571000</v>
      </c>
      <c r="U24" s="71">
        <v>231000</v>
      </c>
      <c r="V24" s="71"/>
      <c r="W24" s="71">
        <v>828800</v>
      </c>
      <c r="X24" s="71">
        <v>541530</v>
      </c>
      <c r="Y24" s="71">
        <v>15000</v>
      </c>
      <c r="Z24" s="71">
        <v>240000</v>
      </c>
      <c r="AA24" s="71">
        <v>84000</v>
      </c>
      <c r="AB24" s="71">
        <v>1012000</v>
      </c>
      <c r="AC24" s="71">
        <v>776150</v>
      </c>
      <c r="AD24" s="71">
        <v>463000</v>
      </c>
      <c r="AE24" s="71">
        <v>87000</v>
      </c>
      <c r="AF24" s="71">
        <v>570000</v>
      </c>
      <c r="AG24" s="71">
        <v>845000</v>
      </c>
      <c r="AH24" s="71">
        <v>545480</v>
      </c>
      <c r="AI24" s="71">
        <v>476000</v>
      </c>
      <c r="AJ24" s="71">
        <v>193600</v>
      </c>
      <c r="AK24" s="71">
        <v>270000</v>
      </c>
      <c r="AL24" s="71">
        <v>202600</v>
      </c>
      <c r="AM24" s="71">
        <v>491600</v>
      </c>
      <c r="AN24" s="71">
        <v>157320</v>
      </c>
      <c r="AO24" s="71">
        <v>1332000</v>
      </c>
      <c r="AP24" s="71">
        <v>361200</v>
      </c>
      <c r="AQ24" s="71">
        <v>240100</v>
      </c>
      <c r="AR24" s="71">
        <v>182400</v>
      </c>
      <c r="AS24" s="71">
        <v>450000</v>
      </c>
      <c r="AT24" s="71"/>
      <c r="AU24" s="71">
        <v>211000</v>
      </c>
      <c r="AV24" s="71">
        <v>146000</v>
      </c>
      <c r="AW24" s="71">
        <v>352600</v>
      </c>
      <c r="AX24" s="71">
        <v>160000</v>
      </c>
      <c r="AY24" s="71">
        <v>119000</v>
      </c>
      <c r="AZ24" s="71">
        <v>69000</v>
      </c>
      <c r="BA24" s="71">
        <v>254000</v>
      </c>
      <c r="BB24" s="71">
        <v>376000</v>
      </c>
      <c r="BC24" s="71">
        <v>574000</v>
      </c>
      <c r="BD24" s="71">
        <v>292000</v>
      </c>
      <c r="BE24" s="71">
        <v>130000</v>
      </c>
      <c r="BF24" s="71">
        <v>236400</v>
      </c>
      <c r="BG24" s="71"/>
      <c r="BH24" s="71">
        <v>381936</v>
      </c>
      <c r="BI24" s="71">
        <v>381936</v>
      </c>
      <c r="BJ24" s="71">
        <v>381936</v>
      </c>
      <c r="BK24" s="71">
        <v>381936</v>
      </c>
      <c r="BL24" s="71">
        <v>381936</v>
      </c>
      <c r="BM24" s="71">
        <v>381936</v>
      </c>
      <c r="BN24" s="71">
        <v>1381936</v>
      </c>
      <c r="BO24" s="71">
        <v>381936</v>
      </c>
      <c r="BP24" s="71">
        <v>381936</v>
      </c>
      <c r="BQ24" s="71">
        <v>381936</v>
      </c>
      <c r="BR24" s="71">
        <v>381936</v>
      </c>
      <c r="BS24" s="71">
        <v>381936</v>
      </c>
      <c r="BT24" s="71">
        <v>381936</v>
      </c>
      <c r="BU24" s="71">
        <v>381936</v>
      </c>
      <c r="BV24" s="71">
        <v>381936</v>
      </c>
      <c r="BW24" s="71">
        <v>392936</v>
      </c>
      <c r="BX24" s="71"/>
      <c r="BY24" s="71"/>
      <c r="BZ24" s="71">
        <v>381936</v>
      </c>
      <c r="CA24" s="71"/>
      <c r="CB24" s="71"/>
      <c r="CC24" s="71">
        <v>381936</v>
      </c>
      <c r="CD24" s="71">
        <v>3661143</v>
      </c>
      <c r="CE24" s="71">
        <v>381936</v>
      </c>
      <c r="CF24" s="71">
        <v>381936</v>
      </c>
      <c r="CG24" s="71">
        <v>661936</v>
      </c>
      <c r="CH24" s="71">
        <v>7081936</v>
      </c>
      <c r="CI24" s="71">
        <v>757386</v>
      </c>
      <c r="CJ24" s="71">
        <v>4242606</v>
      </c>
      <c r="CK24" s="71">
        <v>14904181</v>
      </c>
      <c r="CL24" s="71">
        <v>473817</v>
      </c>
      <c r="CM24" s="71">
        <v>17900960</v>
      </c>
      <c r="CN24" s="71"/>
      <c r="CO24" s="71"/>
      <c r="CP24" s="71"/>
      <c r="CQ24" s="71"/>
      <c r="CR24" s="99">
        <f t="shared" si="7"/>
        <v>77942840</v>
      </c>
    </row>
    <row r="25" spans="2:96" ht="24">
      <c r="B25" s="219" t="s">
        <v>677</v>
      </c>
      <c r="C25" s="71">
        <v>3826502</v>
      </c>
      <c r="D25" s="71">
        <v>299102</v>
      </c>
      <c r="E25" s="71">
        <v>227432</v>
      </c>
      <c r="F25" s="71">
        <v>524102</v>
      </c>
      <c r="G25" s="71">
        <v>5422962</v>
      </c>
      <c r="H25" s="71">
        <v>1210102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1"/>
      <c r="T25" s="73"/>
      <c r="U25" s="73"/>
      <c r="V25" s="73"/>
      <c r="W25" s="71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1"/>
      <c r="BB25" s="73"/>
      <c r="BC25" s="73"/>
      <c r="BD25" s="73"/>
      <c r="BE25" s="73"/>
      <c r="BF25" s="73"/>
      <c r="BG25" s="73"/>
      <c r="BH25" s="71">
        <v>3198102</v>
      </c>
      <c r="BI25" s="71">
        <v>4212302</v>
      </c>
      <c r="BJ25" s="71">
        <v>299102</v>
      </c>
      <c r="BK25" s="71">
        <v>537102</v>
      </c>
      <c r="BL25" s="71">
        <v>2839102</v>
      </c>
      <c r="BM25" s="71">
        <v>26675769</v>
      </c>
      <c r="BN25" s="71">
        <v>1355769</v>
      </c>
      <c r="BO25" s="71">
        <v>7893458</v>
      </c>
      <c r="BP25" s="71">
        <v>4509739</v>
      </c>
      <c r="BQ25" s="71">
        <v>1173769</v>
      </c>
      <c r="BR25" s="71">
        <v>1076083</v>
      </c>
      <c r="BS25" s="71">
        <v>4188729</v>
      </c>
      <c r="BT25" s="71">
        <v>511089</v>
      </c>
      <c r="BU25" s="71">
        <v>1968128</v>
      </c>
      <c r="BV25" s="71">
        <v>610128</v>
      </c>
      <c r="BW25" s="71">
        <v>5593615</v>
      </c>
      <c r="BX25" s="71">
        <v>199102</v>
      </c>
      <c r="BY25" s="71">
        <v>32823709</v>
      </c>
      <c r="BZ25" s="71">
        <v>6546002</v>
      </c>
      <c r="CA25" s="71">
        <v>299102</v>
      </c>
      <c r="CB25" s="73"/>
      <c r="CC25" s="71">
        <v>241402</v>
      </c>
      <c r="CD25" s="71">
        <v>8094102</v>
      </c>
      <c r="CE25" s="71">
        <v>434102</v>
      </c>
      <c r="CF25" s="71">
        <v>1925875</v>
      </c>
      <c r="CG25" s="71">
        <v>27221319</v>
      </c>
      <c r="CH25" s="71">
        <v>2715768</v>
      </c>
      <c r="CI25" s="71">
        <v>1660265</v>
      </c>
      <c r="CJ25" s="71">
        <v>1389624</v>
      </c>
      <c r="CK25" s="71">
        <v>6976000</v>
      </c>
      <c r="CL25" s="71">
        <v>753000</v>
      </c>
      <c r="CM25" s="71">
        <v>6964650</v>
      </c>
      <c r="CN25" s="71"/>
      <c r="CO25" s="71"/>
      <c r="CP25" s="71"/>
      <c r="CQ25" s="71"/>
      <c r="CR25" s="99">
        <f t="shared" si="7"/>
        <v>176396210</v>
      </c>
    </row>
    <row r="26" spans="2:96" ht="36">
      <c r="B26" s="218" t="s">
        <v>681</v>
      </c>
      <c r="C26" s="71">
        <v>3412305</v>
      </c>
      <c r="D26" s="71">
        <v>1823051</v>
      </c>
      <c r="E26" s="71">
        <v>2927367</v>
      </c>
      <c r="F26" s="71">
        <v>3000830</v>
      </c>
      <c r="G26" s="71">
        <v>3718159</v>
      </c>
      <c r="H26" s="71">
        <v>3090618</v>
      </c>
      <c r="I26" s="71">
        <v>340231</v>
      </c>
      <c r="J26" s="71">
        <v>126374</v>
      </c>
      <c r="K26" s="71">
        <v>258420</v>
      </c>
      <c r="L26" s="71">
        <v>121688</v>
      </c>
      <c r="M26" s="71">
        <v>250546</v>
      </c>
      <c r="N26" s="71">
        <v>186454</v>
      </c>
      <c r="O26" s="71">
        <v>240589</v>
      </c>
      <c r="P26" s="71">
        <v>296537</v>
      </c>
      <c r="Q26" s="71">
        <v>332423</v>
      </c>
      <c r="R26" s="71">
        <v>204346</v>
      </c>
      <c r="S26" s="73">
        <v>226095</v>
      </c>
      <c r="T26" s="71">
        <v>90550</v>
      </c>
      <c r="U26" s="71">
        <v>159700</v>
      </c>
      <c r="V26" s="71">
        <v>468074</v>
      </c>
      <c r="W26" s="71">
        <v>217672</v>
      </c>
      <c r="X26" s="71">
        <v>144767</v>
      </c>
      <c r="Y26" s="71">
        <v>302785</v>
      </c>
      <c r="Z26" s="71">
        <v>226867</v>
      </c>
      <c r="AA26" s="71">
        <v>206184</v>
      </c>
      <c r="AB26" s="71">
        <v>134982</v>
      </c>
      <c r="AC26" s="71">
        <v>435947</v>
      </c>
      <c r="AD26" s="71">
        <v>186651</v>
      </c>
      <c r="AE26" s="71">
        <v>76685</v>
      </c>
      <c r="AF26" s="71">
        <v>228663</v>
      </c>
      <c r="AG26" s="71">
        <v>274976</v>
      </c>
      <c r="AH26" s="71">
        <v>192046</v>
      </c>
      <c r="AI26" s="71">
        <v>98566</v>
      </c>
      <c r="AJ26" s="71">
        <v>151073</v>
      </c>
      <c r="AK26" s="71">
        <v>248710</v>
      </c>
      <c r="AL26" s="71">
        <v>206192</v>
      </c>
      <c r="AM26" s="71">
        <v>174679</v>
      </c>
      <c r="AN26" s="71">
        <v>264628</v>
      </c>
      <c r="AO26" s="71">
        <v>289851</v>
      </c>
      <c r="AP26" s="71">
        <v>92713</v>
      </c>
      <c r="AQ26" s="71">
        <v>98525</v>
      </c>
      <c r="AR26" s="71">
        <v>162379</v>
      </c>
      <c r="AS26" s="71">
        <v>121353</v>
      </c>
      <c r="AT26" s="71">
        <v>120306</v>
      </c>
      <c r="AU26" s="71">
        <v>50446</v>
      </c>
      <c r="AV26" s="71">
        <v>53568</v>
      </c>
      <c r="AW26" s="71">
        <v>51114</v>
      </c>
      <c r="AX26" s="71">
        <v>73284</v>
      </c>
      <c r="AY26" s="71">
        <v>76920</v>
      </c>
      <c r="AZ26" s="71">
        <v>56815</v>
      </c>
      <c r="BA26" s="71">
        <v>164849</v>
      </c>
      <c r="BB26" s="71">
        <v>54088</v>
      </c>
      <c r="BC26" s="71">
        <v>81495</v>
      </c>
      <c r="BD26" s="71">
        <v>83894</v>
      </c>
      <c r="BE26" s="71">
        <v>111926</v>
      </c>
      <c r="BF26" s="71">
        <v>109806</v>
      </c>
      <c r="BG26" s="71">
        <v>94856</v>
      </c>
      <c r="BH26" s="71">
        <v>4255253</v>
      </c>
      <c r="BI26" s="71">
        <v>2913780</v>
      </c>
      <c r="BJ26" s="71">
        <v>2735452</v>
      </c>
      <c r="BK26" s="71">
        <v>2736121</v>
      </c>
      <c r="BL26" s="71">
        <v>2702965</v>
      </c>
      <c r="BM26" s="71">
        <v>2698853</v>
      </c>
      <c r="BN26" s="71">
        <v>4400281</v>
      </c>
      <c r="BO26" s="71">
        <v>2918522</v>
      </c>
      <c r="BP26" s="71">
        <v>3359946</v>
      </c>
      <c r="BQ26" s="71">
        <v>5828856</v>
      </c>
      <c r="BR26" s="71">
        <v>2664060</v>
      </c>
      <c r="BS26" s="71">
        <v>3395904</v>
      </c>
      <c r="BT26" s="71">
        <v>2949858</v>
      </c>
      <c r="BU26" s="71">
        <v>3063981</v>
      </c>
      <c r="BV26" s="71">
        <v>2970378</v>
      </c>
      <c r="BW26" s="71">
        <v>4459249</v>
      </c>
      <c r="BX26" s="71">
        <v>1470370</v>
      </c>
      <c r="BY26" s="71">
        <v>819674</v>
      </c>
      <c r="BZ26" s="71">
        <v>2398133</v>
      </c>
      <c r="CA26" s="71">
        <v>1523161</v>
      </c>
      <c r="CB26" s="71">
        <v>131700</v>
      </c>
      <c r="CC26" s="71">
        <v>2589494</v>
      </c>
      <c r="CD26" s="71">
        <v>4396327</v>
      </c>
      <c r="CE26" s="71">
        <v>2573972</v>
      </c>
      <c r="CF26" s="71">
        <v>2925266</v>
      </c>
      <c r="CG26" s="71">
        <v>4622973</v>
      </c>
      <c r="CH26" s="71">
        <v>9430797</v>
      </c>
      <c r="CI26" s="71">
        <v>3453901</v>
      </c>
      <c r="CJ26" s="71">
        <v>3803487</v>
      </c>
      <c r="CK26" s="71">
        <v>4085180</v>
      </c>
      <c r="CL26" s="71">
        <v>1090422</v>
      </c>
      <c r="CM26" s="71">
        <v>9738130</v>
      </c>
      <c r="CN26" s="71"/>
      <c r="CO26" s="71"/>
      <c r="CP26" s="71"/>
      <c r="CQ26" s="71"/>
      <c r="CR26" s="99">
        <f t="shared" si="7"/>
        <v>136101064</v>
      </c>
    </row>
    <row r="27" spans="2:96" ht="12.75">
      <c r="B27" s="218" t="s">
        <v>585</v>
      </c>
      <c r="C27" s="71">
        <v>1505173</v>
      </c>
      <c r="D27" s="71">
        <v>1270674</v>
      </c>
      <c r="E27" s="71">
        <v>1192674</v>
      </c>
      <c r="F27" s="71">
        <v>1344674</v>
      </c>
      <c r="G27" s="71">
        <v>1375894</v>
      </c>
      <c r="H27" s="71">
        <v>1669674</v>
      </c>
      <c r="I27" s="71">
        <v>113000</v>
      </c>
      <c r="J27" s="71">
        <v>956000</v>
      </c>
      <c r="K27" s="71">
        <v>90000</v>
      </c>
      <c r="L27" s="71">
        <v>222500</v>
      </c>
      <c r="M27" s="71">
        <v>116100</v>
      </c>
      <c r="N27" s="71">
        <v>68310</v>
      </c>
      <c r="O27" s="71">
        <v>153000</v>
      </c>
      <c r="P27" s="71">
        <v>134600</v>
      </c>
      <c r="Q27" s="71">
        <v>95000</v>
      </c>
      <c r="R27" s="71">
        <v>174000</v>
      </c>
      <c r="S27" s="71">
        <v>113400</v>
      </c>
      <c r="T27" s="71">
        <v>114000</v>
      </c>
      <c r="U27" s="71">
        <v>133000</v>
      </c>
      <c r="V27" s="71">
        <v>311000</v>
      </c>
      <c r="W27" s="71">
        <v>62600</v>
      </c>
      <c r="X27" s="71">
        <v>81000</v>
      </c>
      <c r="Y27" s="71">
        <v>168000</v>
      </c>
      <c r="Z27" s="71">
        <v>108000</v>
      </c>
      <c r="AA27" s="71">
        <v>830000</v>
      </c>
      <c r="AB27" s="71">
        <v>110000</v>
      </c>
      <c r="AC27" s="71">
        <v>190160</v>
      </c>
      <c r="AD27" s="71">
        <v>101700</v>
      </c>
      <c r="AE27" s="71">
        <v>142000</v>
      </c>
      <c r="AF27" s="71">
        <v>143000</v>
      </c>
      <c r="AG27" s="71">
        <v>126100</v>
      </c>
      <c r="AH27" s="71">
        <v>180500</v>
      </c>
      <c r="AI27" s="71">
        <v>114000</v>
      </c>
      <c r="AJ27" s="71">
        <v>77000</v>
      </c>
      <c r="AK27" s="71">
        <v>112600</v>
      </c>
      <c r="AL27" s="71">
        <v>71500</v>
      </c>
      <c r="AM27" s="71">
        <v>219700</v>
      </c>
      <c r="AN27" s="71">
        <v>182000</v>
      </c>
      <c r="AO27" s="71">
        <v>179600</v>
      </c>
      <c r="AP27" s="71">
        <v>126200</v>
      </c>
      <c r="AQ27" s="71">
        <v>136900</v>
      </c>
      <c r="AR27" s="71">
        <v>38400</v>
      </c>
      <c r="AS27" s="71">
        <v>204500</v>
      </c>
      <c r="AT27" s="71">
        <v>137500</v>
      </c>
      <c r="AU27" s="71">
        <v>96000</v>
      </c>
      <c r="AV27" s="71">
        <v>96000</v>
      </c>
      <c r="AW27" s="71">
        <v>175500</v>
      </c>
      <c r="AX27" s="71">
        <v>111000</v>
      </c>
      <c r="AY27" s="71">
        <v>79000</v>
      </c>
      <c r="AZ27" s="71">
        <v>58800</v>
      </c>
      <c r="BA27" s="71">
        <v>66000</v>
      </c>
      <c r="BB27" s="71">
        <v>42000</v>
      </c>
      <c r="BC27" s="71">
        <v>98000</v>
      </c>
      <c r="BD27" s="71">
        <v>110000</v>
      </c>
      <c r="BE27" s="71">
        <v>94000</v>
      </c>
      <c r="BF27" s="71">
        <v>65600</v>
      </c>
      <c r="BG27" s="71">
        <v>266100</v>
      </c>
      <c r="BH27" s="71">
        <v>1206474</v>
      </c>
      <c r="BI27" s="71">
        <v>1104074</v>
      </c>
      <c r="BJ27" s="71">
        <v>1086674</v>
      </c>
      <c r="BK27" s="71">
        <v>1154674</v>
      </c>
      <c r="BL27" s="71">
        <v>1344674</v>
      </c>
      <c r="BM27" s="71">
        <v>1421474</v>
      </c>
      <c r="BN27" s="71">
        <v>1332674</v>
      </c>
      <c r="BO27" s="71">
        <v>1851674</v>
      </c>
      <c r="BP27" s="71">
        <v>1204674</v>
      </c>
      <c r="BQ27" s="71">
        <v>2823474</v>
      </c>
      <c r="BR27" s="71">
        <v>1174034</v>
      </c>
      <c r="BS27" s="71">
        <v>1094674</v>
      </c>
      <c r="BT27" s="71">
        <v>1120774</v>
      </c>
      <c r="BU27" s="71">
        <v>1074674</v>
      </c>
      <c r="BV27" s="71">
        <v>1088674</v>
      </c>
      <c r="BW27" s="71">
        <v>1205674</v>
      </c>
      <c r="BX27" s="71">
        <v>1054674</v>
      </c>
      <c r="BY27" s="71">
        <v>1054674</v>
      </c>
      <c r="BZ27" s="71">
        <v>1054675</v>
      </c>
      <c r="CA27" s="71">
        <v>1054675</v>
      </c>
      <c r="CB27" s="73"/>
      <c r="CC27" s="71">
        <v>1128675</v>
      </c>
      <c r="CD27" s="71">
        <v>1071675</v>
      </c>
      <c r="CE27" s="71">
        <v>1115674</v>
      </c>
      <c r="CF27" s="71">
        <v>1236874</v>
      </c>
      <c r="CG27" s="71">
        <v>1424674</v>
      </c>
      <c r="CH27" s="71">
        <v>1354674</v>
      </c>
      <c r="CI27" s="71">
        <v>1090654</v>
      </c>
      <c r="CJ27" s="71">
        <v>1647705</v>
      </c>
      <c r="CK27" s="71">
        <v>2149629</v>
      </c>
      <c r="CL27" s="71">
        <v>169999</v>
      </c>
      <c r="CM27" s="71">
        <v>7224730</v>
      </c>
      <c r="CN27" s="71"/>
      <c r="CO27" s="71"/>
      <c r="CP27" s="71"/>
      <c r="CQ27" s="71"/>
      <c r="CR27" s="99">
        <f t="shared" si="7"/>
        <v>61476338</v>
      </c>
    </row>
    <row r="28" spans="2:96" ht="24">
      <c r="B28" s="218" t="s">
        <v>586</v>
      </c>
      <c r="C28" s="71">
        <v>101800</v>
      </c>
      <c r="D28" s="73"/>
      <c r="E28" s="73"/>
      <c r="F28" s="73">
        <v>10000</v>
      </c>
      <c r="G28" s="71">
        <v>300000</v>
      </c>
      <c r="H28" s="71">
        <v>123000</v>
      </c>
      <c r="I28" s="73"/>
      <c r="J28" s="73"/>
      <c r="K28" s="73"/>
      <c r="L28" s="73">
        <v>8000</v>
      </c>
      <c r="M28" s="73"/>
      <c r="N28" s="73"/>
      <c r="O28" s="73"/>
      <c r="P28" s="73"/>
      <c r="Q28" s="73"/>
      <c r="R28" s="73"/>
      <c r="S28" s="73"/>
      <c r="T28" s="73"/>
      <c r="U28" s="73">
        <v>10000</v>
      </c>
      <c r="V28" s="73"/>
      <c r="W28" s="71"/>
      <c r="X28" s="71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10000</v>
      </c>
      <c r="AL28" s="73"/>
      <c r="AM28" s="73">
        <v>3000</v>
      </c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>
        <v>6000</v>
      </c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1">
        <v>1004500</v>
      </c>
      <c r="BJ28" s="71">
        <v>300000</v>
      </c>
      <c r="BK28" s="71"/>
      <c r="BL28" s="71">
        <v>195000</v>
      </c>
      <c r="BM28" s="73"/>
      <c r="BN28" s="71">
        <v>30800</v>
      </c>
      <c r="BO28" s="71">
        <v>50600</v>
      </c>
      <c r="BP28" s="73"/>
      <c r="BQ28" s="73"/>
      <c r="BR28" s="73"/>
      <c r="BS28" s="71"/>
      <c r="BT28" s="71"/>
      <c r="BU28" s="71">
        <v>105000</v>
      </c>
      <c r="BV28" s="73"/>
      <c r="BW28" s="71">
        <v>1000</v>
      </c>
      <c r="BX28" s="73"/>
      <c r="BY28" s="73"/>
      <c r="BZ28" s="71">
        <v>725400</v>
      </c>
      <c r="CA28" s="73"/>
      <c r="CB28" s="73"/>
      <c r="CC28" s="73"/>
      <c r="CD28" s="73"/>
      <c r="CE28" s="71">
        <v>150000</v>
      </c>
      <c r="CF28" s="73"/>
      <c r="CG28" s="71">
        <v>500000</v>
      </c>
      <c r="CH28" s="71">
        <v>300000</v>
      </c>
      <c r="CI28" s="71"/>
      <c r="CJ28" s="71"/>
      <c r="CK28" s="71">
        <v>730000</v>
      </c>
      <c r="CL28" s="71">
        <v>493000</v>
      </c>
      <c r="CM28" s="71">
        <v>709170</v>
      </c>
      <c r="CN28" s="71"/>
      <c r="CO28" s="71"/>
      <c r="CP28" s="71"/>
      <c r="CQ28" s="71"/>
      <c r="CR28" s="99">
        <f t="shared" si="7"/>
        <v>5866270</v>
      </c>
    </row>
    <row r="29" spans="2:96" ht="12.75">
      <c r="B29" s="218" t="s">
        <v>587</v>
      </c>
      <c r="C29" s="71"/>
      <c r="D29" s="73"/>
      <c r="E29" s="73"/>
      <c r="F29" s="73"/>
      <c r="G29" s="71">
        <v>23500000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>
        <v>82000</v>
      </c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1">
        <v>756000</v>
      </c>
      <c r="CM29" s="71">
        <v>450000</v>
      </c>
      <c r="CN29" s="73"/>
      <c r="CO29" s="73"/>
      <c r="CP29" s="73"/>
      <c r="CQ29" s="73"/>
      <c r="CR29" s="99">
        <f t="shared" si="7"/>
        <v>24788000</v>
      </c>
    </row>
    <row r="30" spans="2:96" ht="12.75">
      <c r="B30" s="218" t="s">
        <v>588</v>
      </c>
      <c r="C30" s="71">
        <v>3661069</v>
      </c>
      <c r="D30" s="71">
        <v>337428</v>
      </c>
      <c r="E30" s="71">
        <v>662557</v>
      </c>
      <c r="F30" s="71">
        <v>464186</v>
      </c>
      <c r="G30" s="71">
        <v>1604434</v>
      </c>
      <c r="H30" s="71">
        <v>2904000</v>
      </c>
      <c r="I30" s="71">
        <v>210800</v>
      </c>
      <c r="J30" s="71">
        <v>226600</v>
      </c>
      <c r="K30" s="71">
        <v>285000</v>
      </c>
      <c r="L30" s="71">
        <v>175000</v>
      </c>
      <c r="M30" s="71">
        <v>277000</v>
      </c>
      <c r="N30" s="71">
        <v>200000</v>
      </c>
      <c r="O30" s="71">
        <v>234700</v>
      </c>
      <c r="P30" s="71">
        <v>226000</v>
      </c>
      <c r="Q30" s="71">
        <v>135000</v>
      </c>
      <c r="R30" s="71">
        <v>205000</v>
      </c>
      <c r="S30" s="71">
        <v>97000</v>
      </c>
      <c r="T30" s="71">
        <v>77500</v>
      </c>
      <c r="U30" s="71">
        <v>100000</v>
      </c>
      <c r="V30" s="71">
        <v>326500</v>
      </c>
      <c r="W30" s="71">
        <v>204300</v>
      </c>
      <c r="X30" s="71">
        <v>209820</v>
      </c>
      <c r="Y30" s="71">
        <v>125000</v>
      </c>
      <c r="Z30" s="71">
        <v>205210</v>
      </c>
      <c r="AA30" s="71">
        <v>90000</v>
      </c>
      <c r="AB30" s="71">
        <v>256000</v>
      </c>
      <c r="AC30" s="71">
        <v>64730</v>
      </c>
      <c r="AD30" s="71">
        <v>19800</v>
      </c>
      <c r="AE30" s="71">
        <v>276000</v>
      </c>
      <c r="AF30" s="71">
        <v>75000</v>
      </c>
      <c r="AG30" s="71">
        <v>241000</v>
      </c>
      <c r="AH30" s="71">
        <v>176000</v>
      </c>
      <c r="AI30" s="71">
        <v>166000</v>
      </c>
      <c r="AJ30" s="71">
        <v>131300</v>
      </c>
      <c r="AK30" s="71">
        <v>158200</v>
      </c>
      <c r="AL30" s="71">
        <v>286100</v>
      </c>
      <c r="AM30" s="71">
        <v>131600</v>
      </c>
      <c r="AN30" s="71">
        <v>106280</v>
      </c>
      <c r="AO30" s="71">
        <v>134700</v>
      </c>
      <c r="AP30" s="71">
        <v>136100</v>
      </c>
      <c r="AQ30" s="71">
        <v>200000</v>
      </c>
      <c r="AR30" s="71">
        <v>200000</v>
      </c>
      <c r="AS30" s="71">
        <v>145900</v>
      </c>
      <c r="AT30" s="71">
        <v>217400</v>
      </c>
      <c r="AU30" s="71">
        <v>78000</v>
      </c>
      <c r="AV30" s="71">
        <v>224000</v>
      </c>
      <c r="AW30" s="71">
        <v>130000</v>
      </c>
      <c r="AX30" s="71">
        <v>226000</v>
      </c>
      <c r="AY30" s="71">
        <v>260000</v>
      </c>
      <c r="AZ30" s="71">
        <v>200000</v>
      </c>
      <c r="BA30" s="71">
        <v>50000</v>
      </c>
      <c r="BB30" s="71">
        <v>91000</v>
      </c>
      <c r="BC30" s="71">
        <v>100000</v>
      </c>
      <c r="BD30" s="71">
        <v>107000</v>
      </c>
      <c r="BE30" s="71">
        <v>105000</v>
      </c>
      <c r="BF30" s="71">
        <v>203000</v>
      </c>
      <c r="BG30" s="71">
        <v>366900</v>
      </c>
      <c r="BH30" s="71">
        <v>6720000</v>
      </c>
      <c r="BI30" s="71">
        <v>1661600</v>
      </c>
      <c r="BJ30" s="71">
        <v>7028200</v>
      </c>
      <c r="BK30" s="71">
        <v>2097492</v>
      </c>
      <c r="BL30" s="71">
        <v>2311500</v>
      </c>
      <c r="BM30" s="71">
        <v>7827648</v>
      </c>
      <c r="BN30" s="71">
        <v>3229700</v>
      </c>
      <c r="BO30" s="71">
        <v>10208219</v>
      </c>
      <c r="BP30" s="71">
        <v>1057360</v>
      </c>
      <c r="BQ30" s="71">
        <v>2160000</v>
      </c>
      <c r="BR30" s="71">
        <v>628900</v>
      </c>
      <c r="BS30" s="71">
        <v>3866000</v>
      </c>
      <c r="BT30" s="71">
        <v>398900</v>
      </c>
      <c r="BU30" s="71">
        <v>1174600</v>
      </c>
      <c r="BV30" s="71">
        <v>1074600</v>
      </c>
      <c r="BW30" s="71">
        <v>41330000</v>
      </c>
      <c r="BX30" s="71">
        <v>43485503</v>
      </c>
      <c r="BY30" s="71">
        <v>899699</v>
      </c>
      <c r="BZ30" s="71">
        <v>643892</v>
      </c>
      <c r="CA30" s="71">
        <v>2341587</v>
      </c>
      <c r="CB30" s="71">
        <v>1314574</v>
      </c>
      <c r="CC30" s="71">
        <v>1016000</v>
      </c>
      <c r="CD30" s="71">
        <v>1181200</v>
      </c>
      <c r="CE30" s="71">
        <v>2664616</v>
      </c>
      <c r="CF30" s="71">
        <v>531000</v>
      </c>
      <c r="CG30" s="71">
        <v>1056085</v>
      </c>
      <c r="CH30" s="71">
        <v>427000</v>
      </c>
      <c r="CI30" s="71">
        <v>1000000</v>
      </c>
      <c r="CJ30" s="71">
        <v>739014</v>
      </c>
      <c r="CK30" s="71">
        <v>3168662</v>
      </c>
      <c r="CL30" s="71">
        <v>3275235</v>
      </c>
      <c r="CM30" s="71">
        <v>9225968</v>
      </c>
      <c r="CN30" s="71"/>
      <c r="CO30" s="71"/>
      <c r="CP30" s="71"/>
      <c r="CQ30" s="71"/>
      <c r="CR30" s="99">
        <f t="shared" si="7"/>
        <v>184251868</v>
      </c>
    </row>
    <row r="31" spans="2:96" ht="36">
      <c r="B31" s="219" t="s">
        <v>112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>
        <v>600000</v>
      </c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99">
        <f t="shared" si="7"/>
        <v>600000</v>
      </c>
    </row>
    <row r="32" spans="2:96" s="2" customFormat="1" ht="13.5" thickBot="1">
      <c r="B32" s="220" t="s">
        <v>830</v>
      </c>
      <c r="C32" s="76">
        <f>SUM(C23:C31)</f>
        <v>14462153</v>
      </c>
      <c r="D32" s="76">
        <f aca="true" t="shared" si="8" ref="D32:BO32">SUM(D23:D31)</f>
        <v>4571795</v>
      </c>
      <c r="E32" s="76">
        <f t="shared" si="8"/>
        <v>6752839</v>
      </c>
      <c r="F32" s="76">
        <f t="shared" si="8"/>
        <v>7220601</v>
      </c>
      <c r="G32" s="76">
        <f t="shared" si="8"/>
        <v>37692958</v>
      </c>
      <c r="H32" s="76">
        <f t="shared" si="8"/>
        <v>11732603</v>
      </c>
      <c r="I32" s="76">
        <f t="shared" si="8"/>
        <v>954031</v>
      </c>
      <c r="J32" s="76">
        <f t="shared" si="8"/>
        <v>1411174</v>
      </c>
      <c r="K32" s="76">
        <f t="shared" si="8"/>
        <v>1104420</v>
      </c>
      <c r="L32" s="76">
        <f t="shared" si="8"/>
        <v>750188</v>
      </c>
      <c r="M32" s="76">
        <f t="shared" si="8"/>
        <v>1726946</v>
      </c>
      <c r="N32" s="76">
        <f t="shared" si="8"/>
        <v>923404</v>
      </c>
      <c r="O32" s="76">
        <f t="shared" si="8"/>
        <v>1358670</v>
      </c>
      <c r="P32" s="76">
        <f t="shared" si="8"/>
        <v>1787737</v>
      </c>
      <c r="Q32" s="76">
        <f t="shared" si="8"/>
        <v>572423</v>
      </c>
      <c r="R32" s="76">
        <f t="shared" si="8"/>
        <v>1123341</v>
      </c>
      <c r="S32" s="76">
        <f t="shared" si="8"/>
        <v>1183795</v>
      </c>
      <c r="T32" s="76">
        <f t="shared" si="8"/>
        <v>1147550</v>
      </c>
      <c r="U32" s="76">
        <f t="shared" si="8"/>
        <v>801700</v>
      </c>
      <c r="V32" s="76">
        <f t="shared" si="8"/>
        <v>1728574</v>
      </c>
      <c r="W32" s="76">
        <f t="shared" si="8"/>
        <v>1520672</v>
      </c>
      <c r="X32" s="76">
        <f t="shared" si="8"/>
        <v>1161117</v>
      </c>
      <c r="Y32" s="76">
        <f t="shared" si="8"/>
        <v>880785</v>
      </c>
      <c r="Z32" s="76">
        <f t="shared" si="8"/>
        <v>985867</v>
      </c>
      <c r="AA32" s="76">
        <f t="shared" si="8"/>
        <v>1824184</v>
      </c>
      <c r="AB32" s="76">
        <f t="shared" si="8"/>
        <v>1665982</v>
      </c>
      <c r="AC32" s="76">
        <f t="shared" si="8"/>
        <v>1824047</v>
      </c>
      <c r="AD32" s="76">
        <f t="shared" si="8"/>
        <v>1124151</v>
      </c>
      <c r="AE32" s="76">
        <f t="shared" si="8"/>
        <v>901685</v>
      </c>
      <c r="AF32" s="76">
        <f t="shared" si="8"/>
        <v>1210663</v>
      </c>
      <c r="AG32" s="76">
        <f t="shared" si="8"/>
        <v>1910776</v>
      </c>
      <c r="AH32" s="76">
        <f t="shared" si="8"/>
        <v>1466526</v>
      </c>
      <c r="AI32" s="76">
        <f t="shared" si="8"/>
        <v>1241566</v>
      </c>
      <c r="AJ32" s="76">
        <f t="shared" si="8"/>
        <v>785773</v>
      </c>
      <c r="AK32" s="76">
        <f t="shared" si="8"/>
        <v>1063910</v>
      </c>
      <c r="AL32" s="76">
        <f t="shared" si="8"/>
        <v>975592</v>
      </c>
      <c r="AM32" s="76">
        <f t="shared" si="8"/>
        <v>1283279</v>
      </c>
      <c r="AN32" s="76">
        <f t="shared" si="8"/>
        <v>963228</v>
      </c>
      <c r="AO32" s="76">
        <f t="shared" si="8"/>
        <v>2385951</v>
      </c>
      <c r="AP32" s="76">
        <f t="shared" si="8"/>
        <v>998913</v>
      </c>
      <c r="AQ32" s="76">
        <f t="shared" si="8"/>
        <v>840525</v>
      </c>
      <c r="AR32" s="76">
        <f t="shared" si="8"/>
        <v>884379</v>
      </c>
      <c r="AS32" s="76">
        <f t="shared" si="8"/>
        <v>1304853</v>
      </c>
      <c r="AT32" s="76">
        <f t="shared" si="8"/>
        <v>602306</v>
      </c>
      <c r="AU32" s="76">
        <f t="shared" si="8"/>
        <v>655446</v>
      </c>
      <c r="AV32" s="76">
        <f t="shared" si="8"/>
        <v>712568</v>
      </c>
      <c r="AW32" s="76">
        <f t="shared" si="8"/>
        <v>923614</v>
      </c>
      <c r="AX32" s="76">
        <f t="shared" si="8"/>
        <v>753684</v>
      </c>
      <c r="AY32" s="76">
        <f t="shared" si="8"/>
        <v>691920</v>
      </c>
      <c r="AZ32" s="76">
        <f t="shared" si="8"/>
        <v>565215</v>
      </c>
      <c r="BA32" s="76">
        <f t="shared" si="8"/>
        <v>768149</v>
      </c>
      <c r="BB32" s="76">
        <f t="shared" si="8"/>
        <v>788088</v>
      </c>
      <c r="BC32" s="76">
        <f t="shared" si="8"/>
        <v>996495</v>
      </c>
      <c r="BD32" s="76">
        <f t="shared" si="8"/>
        <v>834894</v>
      </c>
      <c r="BE32" s="76">
        <f t="shared" si="8"/>
        <v>704926</v>
      </c>
      <c r="BF32" s="76">
        <f t="shared" si="8"/>
        <v>809006</v>
      </c>
      <c r="BG32" s="76">
        <f t="shared" si="8"/>
        <v>1447856</v>
      </c>
      <c r="BH32" s="76">
        <f t="shared" si="8"/>
        <v>17130638</v>
      </c>
      <c r="BI32" s="76">
        <f t="shared" si="8"/>
        <v>12708065</v>
      </c>
      <c r="BJ32" s="76">
        <f t="shared" si="8"/>
        <v>13204237</v>
      </c>
      <c r="BK32" s="76">
        <f t="shared" si="8"/>
        <v>8311198</v>
      </c>
      <c r="BL32" s="76">
        <f t="shared" si="8"/>
        <v>11224050</v>
      </c>
      <c r="BM32" s="76">
        <f t="shared" si="8"/>
        <v>40425553</v>
      </c>
      <c r="BN32" s="76">
        <f t="shared" si="8"/>
        <v>13146033</v>
      </c>
      <c r="BO32" s="76">
        <f t="shared" si="8"/>
        <v>24689282</v>
      </c>
      <c r="BP32" s="76">
        <f aca="true" t="shared" si="9" ref="BP32:CL32">SUM(BP23:BP31)</f>
        <v>11883528</v>
      </c>
      <c r="BQ32" s="76">
        <f t="shared" si="9"/>
        <v>23828708</v>
      </c>
      <c r="BR32" s="76">
        <f t="shared" si="9"/>
        <v>7279886</v>
      </c>
      <c r="BS32" s="76">
        <f t="shared" si="9"/>
        <v>14296116</v>
      </c>
      <c r="BT32" s="76">
        <f t="shared" si="9"/>
        <v>8173364</v>
      </c>
      <c r="BU32" s="76">
        <f t="shared" si="9"/>
        <v>9133192</v>
      </c>
      <c r="BV32" s="76">
        <f t="shared" si="9"/>
        <v>7480589</v>
      </c>
      <c r="BW32" s="76">
        <f t="shared" si="9"/>
        <v>54490347</v>
      </c>
      <c r="BX32" s="76">
        <f t="shared" si="9"/>
        <v>47051149</v>
      </c>
      <c r="BY32" s="76">
        <f t="shared" si="9"/>
        <v>36439256</v>
      </c>
      <c r="BZ32" s="76">
        <f t="shared" si="9"/>
        <v>13104871</v>
      </c>
      <c r="CA32" s="76">
        <f t="shared" si="9"/>
        <v>6060025</v>
      </c>
      <c r="CB32" s="76">
        <f t="shared" si="9"/>
        <v>1446274</v>
      </c>
      <c r="CC32" s="76">
        <f t="shared" si="9"/>
        <v>6724380</v>
      </c>
      <c r="CD32" s="76">
        <f t="shared" si="9"/>
        <v>19874320</v>
      </c>
      <c r="CE32" s="76">
        <f t="shared" si="9"/>
        <v>8696173</v>
      </c>
      <c r="CF32" s="76">
        <f t="shared" si="9"/>
        <v>8400825</v>
      </c>
      <c r="CG32" s="76">
        <f t="shared" si="9"/>
        <v>37641861</v>
      </c>
      <c r="CH32" s="76">
        <f t="shared" si="9"/>
        <v>24593025</v>
      </c>
      <c r="CI32" s="76">
        <f t="shared" si="9"/>
        <v>9377089</v>
      </c>
      <c r="CJ32" s="76">
        <f t="shared" si="9"/>
        <v>12820487</v>
      </c>
      <c r="CK32" s="76">
        <f t="shared" si="9"/>
        <v>33908652</v>
      </c>
      <c r="CL32" s="76">
        <f t="shared" si="9"/>
        <v>7263474</v>
      </c>
      <c r="CM32" s="76">
        <f>SUM(CM23:CM31)</f>
        <v>59102868</v>
      </c>
      <c r="CN32" s="76"/>
      <c r="CO32" s="76"/>
      <c r="CP32" s="76"/>
      <c r="CQ32" s="76"/>
      <c r="CR32" s="82">
        <f t="shared" si="7"/>
        <v>749375008</v>
      </c>
    </row>
    <row r="33" spans="2:96" ht="13.5" thickBot="1">
      <c r="B33" s="378" t="s">
        <v>570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80"/>
    </row>
    <row r="34" spans="2:96" ht="12.75">
      <c r="B34" s="217" t="s">
        <v>589</v>
      </c>
      <c r="C34" s="69"/>
      <c r="D34" s="81"/>
      <c r="E34" s="81"/>
      <c r="F34" s="81"/>
      <c r="G34" s="81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>
        <v>2900000</v>
      </c>
      <c r="CI34" s="69"/>
      <c r="CJ34" s="69"/>
      <c r="CK34" s="69">
        <v>1000000</v>
      </c>
      <c r="CL34" s="69">
        <v>300000</v>
      </c>
      <c r="CM34" s="69"/>
      <c r="CN34" s="69"/>
      <c r="CO34" s="69"/>
      <c r="CP34" s="69"/>
      <c r="CQ34" s="69"/>
      <c r="CR34" s="100">
        <f>SUM(C34:CQ34)</f>
        <v>4200000</v>
      </c>
    </row>
    <row r="35" spans="2:96" ht="24">
      <c r="B35" s="218" t="s">
        <v>590</v>
      </c>
      <c r="C35" s="71"/>
      <c r="D35" s="71"/>
      <c r="E35" s="71"/>
      <c r="F35" s="71"/>
      <c r="G35" s="71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1"/>
      <c r="BM35" s="71"/>
      <c r="BN35" s="71"/>
      <c r="BO35" s="71"/>
      <c r="BP35" s="71"/>
      <c r="BQ35" s="71">
        <v>11000000</v>
      </c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3"/>
      <c r="CD35" s="71"/>
      <c r="CE35" s="71"/>
      <c r="CF35" s="71"/>
      <c r="CG35" s="71"/>
      <c r="CH35" s="73"/>
      <c r="CI35" s="73"/>
      <c r="CJ35" s="73"/>
      <c r="CK35" s="71">
        <v>991992</v>
      </c>
      <c r="CL35" s="73"/>
      <c r="CM35" s="73"/>
      <c r="CN35" s="73"/>
      <c r="CO35" s="73"/>
      <c r="CP35" s="73"/>
      <c r="CQ35" s="73"/>
      <c r="CR35" s="99">
        <f>SUM(C35:CQ35)</f>
        <v>11991992</v>
      </c>
    </row>
    <row r="36" spans="2:96" ht="12.75">
      <c r="B36" s="218" t="s">
        <v>591</v>
      </c>
      <c r="C36" s="71"/>
      <c r="D36" s="73"/>
      <c r="E36" s="73"/>
      <c r="F36" s="73"/>
      <c r="G36" s="73"/>
      <c r="H36" s="71">
        <v>14726593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3"/>
      <c r="BI36" s="73"/>
      <c r="BJ36" s="73"/>
      <c r="BK36" s="73"/>
      <c r="BL36" s="73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>
        <v>4000000</v>
      </c>
      <c r="CD36" s="71"/>
      <c r="CE36" s="71"/>
      <c r="CF36" s="71"/>
      <c r="CG36" s="71"/>
      <c r="CH36" s="71">
        <v>2000000</v>
      </c>
      <c r="CI36" s="71"/>
      <c r="CJ36" s="71"/>
      <c r="CK36" s="71">
        <v>1775309</v>
      </c>
      <c r="CL36" s="71">
        <v>150000</v>
      </c>
      <c r="CM36" s="71"/>
      <c r="CN36" s="71"/>
      <c r="CO36" s="71"/>
      <c r="CP36" s="71"/>
      <c r="CQ36" s="71"/>
      <c r="CR36" s="99">
        <f>SUM(C36:CQ36)</f>
        <v>22651902</v>
      </c>
    </row>
    <row r="37" spans="2:96" ht="13.5" thickBot="1">
      <c r="B37" s="225" t="s">
        <v>831</v>
      </c>
      <c r="C37" s="76"/>
      <c r="D37" s="76"/>
      <c r="E37" s="76"/>
      <c r="F37" s="76"/>
      <c r="G37" s="76"/>
      <c r="H37" s="76">
        <f>SUM(H34:H36)</f>
        <v>14726593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>
        <f>SUM(BQ34:BQ36)</f>
        <v>11000000</v>
      </c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>
        <f>SUM(CC34:CC36)</f>
        <v>4000000</v>
      </c>
      <c r="CD37" s="76"/>
      <c r="CE37" s="76"/>
      <c r="CF37" s="76"/>
      <c r="CG37" s="76"/>
      <c r="CH37" s="76">
        <f>SUM(CH34:CH36)</f>
        <v>4900000</v>
      </c>
      <c r="CI37" s="76"/>
      <c r="CJ37" s="76"/>
      <c r="CK37" s="76">
        <f>SUM(CK34:CK36)</f>
        <v>3767301</v>
      </c>
      <c r="CL37" s="76">
        <f>SUM(CL34:CL36)</f>
        <v>450000</v>
      </c>
      <c r="CM37" s="76"/>
      <c r="CN37" s="76"/>
      <c r="CO37" s="76"/>
      <c r="CP37" s="76"/>
      <c r="CQ37" s="76"/>
      <c r="CR37" s="82">
        <f>SUM(C37:CQ37)</f>
        <v>38843894</v>
      </c>
    </row>
    <row r="38" spans="2:96" ht="13.5" thickBot="1">
      <c r="B38" s="378" t="s">
        <v>593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379"/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9"/>
      <c r="BT38" s="379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80"/>
    </row>
    <row r="39" spans="2:96" ht="12.75">
      <c r="B39" s="217" t="s">
        <v>594</v>
      </c>
      <c r="C39" s="69"/>
      <c r="D39" s="81"/>
      <c r="E39" s="81"/>
      <c r="F39" s="81"/>
      <c r="G39" s="81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>
        <v>5900000</v>
      </c>
      <c r="CI39" s="69"/>
      <c r="CJ39" s="69"/>
      <c r="CK39" s="69"/>
      <c r="CL39" s="69">
        <v>367150</v>
      </c>
      <c r="CM39" s="69"/>
      <c r="CN39" s="69"/>
      <c r="CO39" s="69"/>
      <c r="CP39" s="69"/>
      <c r="CQ39" s="69"/>
      <c r="CR39" s="100">
        <f>SUM(C39:CQ39)</f>
        <v>6267150</v>
      </c>
    </row>
    <row r="40" spans="2:96" ht="13.5" thickBot="1">
      <c r="B40" s="220" t="s">
        <v>833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>
        <f>SUM(CH39)</f>
        <v>5900000</v>
      </c>
      <c r="CI40" s="76"/>
      <c r="CJ40" s="76"/>
      <c r="CK40" s="76"/>
      <c r="CL40" s="76">
        <f>SUM(CL39)</f>
        <v>367150</v>
      </c>
      <c r="CM40" s="76"/>
      <c r="CN40" s="76"/>
      <c r="CO40" s="76"/>
      <c r="CP40" s="76"/>
      <c r="CQ40" s="76"/>
      <c r="CR40" s="82">
        <f>SUM(C40:CQ40)</f>
        <v>6267150</v>
      </c>
    </row>
    <row r="41" spans="2:96" ht="13.5" thickBot="1">
      <c r="B41" s="378" t="s">
        <v>238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79"/>
      <c r="AW41" s="379"/>
      <c r="AX41" s="379"/>
      <c r="AY41" s="379"/>
      <c r="AZ41" s="379"/>
      <c r="BA41" s="379"/>
      <c r="BB41" s="379"/>
      <c r="BC41" s="379"/>
      <c r="BD41" s="379"/>
      <c r="BE41" s="379"/>
      <c r="BF41" s="379"/>
      <c r="BG41" s="379"/>
      <c r="BH41" s="379"/>
      <c r="BI41" s="379"/>
      <c r="BJ41" s="379"/>
      <c r="BK41" s="379"/>
      <c r="BL41" s="379"/>
      <c r="BM41" s="379"/>
      <c r="BN41" s="379"/>
      <c r="BO41" s="379"/>
      <c r="BP41" s="379"/>
      <c r="BQ41" s="379"/>
      <c r="BR41" s="379"/>
      <c r="BS41" s="379"/>
      <c r="BT41" s="379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80"/>
    </row>
    <row r="42" spans="2:96" ht="36">
      <c r="B42" s="217" t="s">
        <v>595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69">
        <v>4000000</v>
      </c>
      <c r="BJ42" s="69"/>
      <c r="BK42" s="69"/>
      <c r="BL42" s="69"/>
      <c r="BM42" s="69">
        <v>28000000</v>
      </c>
      <c r="BN42" s="69"/>
      <c r="BO42" s="69"/>
      <c r="BP42" s="69"/>
      <c r="BQ42" s="69"/>
      <c r="BR42" s="69"/>
      <c r="BS42" s="69">
        <v>200000</v>
      </c>
      <c r="BT42" s="69"/>
      <c r="BU42" s="69"/>
      <c r="BV42" s="69"/>
      <c r="BW42" s="69">
        <v>150000</v>
      </c>
      <c r="BX42" s="69"/>
      <c r="BY42" s="69"/>
      <c r="BZ42" s="69">
        <v>1708700</v>
      </c>
      <c r="CA42" s="69"/>
      <c r="CB42" s="69"/>
      <c r="CC42" s="69"/>
      <c r="CD42" s="69"/>
      <c r="CE42" s="69"/>
      <c r="CF42" s="69"/>
      <c r="CG42" s="69">
        <v>8253900</v>
      </c>
      <c r="CH42" s="69"/>
      <c r="CI42" s="69"/>
      <c r="CJ42" s="69"/>
      <c r="CK42" s="69">
        <v>423821</v>
      </c>
      <c r="CL42" s="69">
        <v>20000000</v>
      </c>
      <c r="CM42" s="69"/>
      <c r="CN42" s="69"/>
      <c r="CO42" s="69"/>
      <c r="CP42" s="69"/>
      <c r="CQ42" s="69"/>
      <c r="CR42" s="100">
        <f>SUM(C42:CQ42)</f>
        <v>62736421</v>
      </c>
    </row>
    <row r="43" spans="2:96" ht="12.75">
      <c r="B43" s="218" t="s">
        <v>1169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1">
        <v>190180200</v>
      </c>
      <c r="BJ43" s="71"/>
      <c r="BK43" s="71"/>
      <c r="BL43" s="71">
        <v>68113150</v>
      </c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99">
        <f>SUM(C43:CQ43)</f>
        <v>258293350</v>
      </c>
    </row>
    <row r="44" spans="2:96" ht="13.5" thickBot="1">
      <c r="B44" s="225" t="s">
        <v>832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76">
        <f>SUM(BI42:BI43)</f>
        <v>194180200</v>
      </c>
      <c r="BJ44" s="119"/>
      <c r="BK44" s="119"/>
      <c r="BL44" s="76">
        <f>SUM(BL42:BL43)</f>
        <v>68113150</v>
      </c>
      <c r="BM44" s="76">
        <f>SUM(BM42:BM43)</f>
        <v>28000000</v>
      </c>
      <c r="BN44" s="119"/>
      <c r="BO44" s="119"/>
      <c r="BP44" s="119"/>
      <c r="BQ44" s="119"/>
      <c r="BR44" s="119"/>
      <c r="BS44" s="76">
        <f>SUM(BS42:BS43)</f>
        <v>200000</v>
      </c>
      <c r="BT44" s="119"/>
      <c r="BU44" s="119"/>
      <c r="BV44" s="119"/>
      <c r="BW44" s="67">
        <f>SUM(BW42:BW43)</f>
        <v>150000</v>
      </c>
      <c r="BX44" s="119"/>
      <c r="BY44" s="119"/>
      <c r="BZ44" s="76">
        <f>SUM(BZ42:BZ43)</f>
        <v>1708700</v>
      </c>
      <c r="CA44" s="119"/>
      <c r="CB44" s="119"/>
      <c r="CC44" s="119"/>
      <c r="CD44" s="119"/>
      <c r="CE44" s="119"/>
      <c r="CF44" s="119"/>
      <c r="CG44" s="76">
        <f>SUM(CG42:CG43)</f>
        <v>8253900</v>
      </c>
      <c r="CH44" s="119"/>
      <c r="CI44" s="119"/>
      <c r="CJ44" s="119"/>
      <c r="CK44" s="76">
        <f>SUM(CK42:CK43)</f>
        <v>423821</v>
      </c>
      <c r="CL44" s="76">
        <f>SUM(CL42:CL43)</f>
        <v>20000000</v>
      </c>
      <c r="CM44" s="76"/>
      <c r="CN44" s="119"/>
      <c r="CO44" s="119"/>
      <c r="CP44" s="119"/>
      <c r="CQ44" s="119"/>
      <c r="CR44" s="68">
        <f>SUM(C44:CQ44)</f>
        <v>321029771</v>
      </c>
    </row>
    <row r="45" spans="2:97" ht="13.5" thickBot="1">
      <c r="B45" s="378" t="s">
        <v>917</v>
      </c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379"/>
      <c r="BK45" s="379"/>
      <c r="BL45" s="379"/>
      <c r="BM45" s="379"/>
      <c r="BN45" s="379"/>
      <c r="BO45" s="379"/>
      <c r="BP45" s="379"/>
      <c r="BQ45" s="379"/>
      <c r="BR45" s="379"/>
      <c r="BS45" s="379"/>
      <c r="BT45" s="379"/>
      <c r="BU45" s="379"/>
      <c r="BV45" s="379"/>
      <c r="BW45" s="379"/>
      <c r="BX45" s="379"/>
      <c r="BY45" s="379"/>
      <c r="BZ45" s="379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79"/>
      <c r="CM45" s="379"/>
      <c r="CN45" s="379"/>
      <c r="CO45" s="379"/>
      <c r="CP45" s="379"/>
      <c r="CQ45" s="379"/>
      <c r="CR45" s="380"/>
      <c r="CS45" t="s">
        <v>596</v>
      </c>
    </row>
    <row r="46" spans="2:96" ht="12.75">
      <c r="B46" s="217" t="s">
        <v>1032</v>
      </c>
      <c r="C46" s="143"/>
      <c r="D46" s="69">
        <v>210000000</v>
      </c>
      <c r="E46" s="69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>
        <v>3501341150</v>
      </c>
      <c r="BI46" s="69">
        <v>30000000</v>
      </c>
      <c r="BJ46" s="69"/>
      <c r="BK46" s="69"/>
      <c r="BL46" s="69"/>
      <c r="BM46" s="69"/>
      <c r="BN46" s="69"/>
      <c r="BO46" s="69"/>
      <c r="BP46" s="69"/>
      <c r="BQ46" s="69"/>
      <c r="BR46" s="69"/>
      <c r="BS46" s="69">
        <v>1249197783</v>
      </c>
      <c r="BT46" s="69">
        <v>20000000</v>
      </c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>
        <v>1191233156</v>
      </c>
      <c r="CN46" s="69"/>
      <c r="CO46" s="69"/>
      <c r="CP46" s="69"/>
      <c r="CQ46" s="69"/>
      <c r="CR46" s="100">
        <f>SUM(C46:CQ46)</f>
        <v>6201772089</v>
      </c>
    </row>
    <row r="47" spans="2:96" ht="12.75">
      <c r="B47" s="222" t="s">
        <v>815</v>
      </c>
      <c r="C47" s="92"/>
      <c r="D47" s="101"/>
      <c r="E47" s="10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>
        <v>160288056</v>
      </c>
      <c r="CO47" s="101">
        <v>622221058</v>
      </c>
      <c r="CP47" s="101">
        <v>745973441</v>
      </c>
      <c r="CQ47" s="101">
        <v>192017101</v>
      </c>
      <c r="CR47" s="102">
        <f>SUM(C47:CQ47)</f>
        <v>1720499656</v>
      </c>
    </row>
    <row r="48" spans="2:96" ht="13.5" thickBot="1">
      <c r="B48" s="220" t="s">
        <v>875</v>
      </c>
      <c r="C48" s="76"/>
      <c r="D48" s="76">
        <f>SUM(D46:D47)</f>
        <v>210000000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>
        <f>SUM(BH46:BH47)</f>
        <v>3501341150</v>
      </c>
      <c r="BI48" s="76">
        <f>SUM(BI46:BI47)</f>
        <v>30000000</v>
      </c>
      <c r="BJ48" s="76"/>
      <c r="BK48" s="76"/>
      <c r="BL48" s="76"/>
      <c r="BM48" s="76"/>
      <c r="BN48" s="76"/>
      <c r="BO48" s="76"/>
      <c r="BP48" s="76"/>
      <c r="BQ48" s="76"/>
      <c r="BR48" s="76"/>
      <c r="BS48" s="76">
        <f>SUM(BS46:BS47)</f>
        <v>1249197783</v>
      </c>
      <c r="BT48" s="76">
        <f>SUM(BT46:BT47)</f>
        <v>20000000</v>
      </c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>
        <f>SUM(CM46:CM47)</f>
        <v>1191233156</v>
      </c>
      <c r="CN48" s="76">
        <f>SUM(CN46:CN47)</f>
        <v>160288056</v>
      </c>
      <c r="CO48" s="76">
        <f>SUM(CO46:CO47)</f>
        <v>622221058</v>
      </c>
      <c r="CP48" s="76">
        <f>SUM(CP46:CP47)</f>
        <v>745973441</v>
      </c>
      <c r="CQ48" s="76">
        <f>SUM(CQ46:CQ47)</f>
        <v>192017101</v>
      </c>
      <c r="CR48" s="82">
        <f>SUM(C48:CQ48)</f>
        <v>7922271745</v>
      </c>
    </row>
    <row r="49" spans="2:96" ht="13.5" thickBot="1">
      <c r="B49" s="248" t="s">
        <v>874</v>
      </c>
      <c r="C49" s="120">
        <f aca="true" t="shared" si="10" ref="C49:AH49">C12+C21+C32+C37+C40+C44+C48</f>
        <v>62925818</v>
      </c>
      <c r="D49" s="120">
        <f t="shared" si="10"/>
        <v>239915920</v>
      </c>
      <c r="E49" s="120">
        <f t="shared" si="10"/>
        <v>30935222</v>
      </c>
      <c r="F49" s="120">
        <f t="shared" si="10"/>
        <v>40993445</v>
      </c>
      <c r="G49" s="120">
        <f t="shared" si="10"/>
        <v>78400227</v>
      </c>
      <c r="H49" s="120">
        <f t="shared" si="10"/>
        <v>51478800</v>
      </c>
      <c r="I49" s="120">
        <f t="shared" si="10"/>
        <v>7749169</v>
      </c>
      <c r="J49" s="120">
        <f t="shared" si="10"/>
        <v>6257034</v>
      </c>
      <c r="K49" s="120">
        <f t="shared" si="10"/>
        <v>7216458</v>
      </c>
      <c r="L49" s="120">
        <f t="shared" si="10"/>
        <v>4944596</v>
      </c>
      <c r="M49" s="120">
        <f t="shared" si="10"/>
        <v>9402739</v>
      </c>
      <c r="N49" s="120">
        <f t="shared" si="10"/>
        <v>6057645</v>
      </c>
      <c r="O49" s="120">
        <f t="shared" si="10"/>
        <v>7294520</v>
      </c>
      <c r="P49" s="120">
        <f t="shared" si="10"/>
        <v>8721682</v>
      </c>
      <c r="Q49" s="120">
        <f t="shared" si="10"/>
        <v>11634167</v>
      </c>
      <c r="R49" s="120">
        <f t="shared" si="10"/>
        <v>7095963</v>
      </c>
      <c r="S49" s="120">
        <f t="shared" si="10"/>
        <v>6303200</v>
      </c>
      <c r="T49" s="120">
        <f t="shared" si="10"/>
        <v>6186896</v>
      </c>
      <c r="U49" s="120">
        <f t="shared" si="10"/>
        <v>5834371</v>
      </c>
      <c r="V49" s="120">
        <f t="shared" si="10"/>
        <v>11714343</v>
      </c>
      <c r="W49" s="120">
        <f t="shared" si="10"/>
        <v>8368333</v>
      </c>
      <c r="X49" s="120">
        <f t="shared" si="10"/>
        <v>8808849</v>
      </c>
      <c r="Y49" s="120">
        <f t="shared" si="10"/>
        <v>6051490</v>
      </c>
      <c r="Z49" s="120">
        <f t="shared" si="10"/>
        <v>5989914</v>
      </c>
      <c r="AA49" s="120">
        <f t="shared" si="10"/>
        <v>12753328</v>
      </c>
      <c r="AB49" s="120">
        <f t="shared" si="10"/>
        <v>8318762</v>
      </c>
      <c r="AC49" s="120">
        <f t="shared" si="10"/>
        <v>11683547</v>
      </c>
      <c r="AD49" s="120">
        <f t="shared" si="10"/>
        <v>8902797</v>
      </c>
      <c r="AE49" s="120">
        <f t="shared" si="10"/>
        <v>4660763</v>
      </c>
      <c r="AF49" s="120">
        <f t="shared" si="10"/>
        <v>6067801</v>
      </c>
      <c r="AG49" s="120">
        <f t="shared" si="10"/>
        <v>8207256</v>
      </c>
      <c r="AH49" s="120">
        <f t="shared" si="10"/>
        <v>8968084</v>
      </c>
      <c r="AI49" s="120">
        <f aca="true" t="shared" si="11" ref="AI49:BN49">AI12+AI21+AI32+AI37+AI40+AI44+AI48</f>
        <v>6238780</v>
      </c>
      <c r="AJ49" s="120">
        <f t="shared" si="11"/>
        <v>5073292</v>
      </c>
      <c r="AK49" s="120">
        <f t="shared" si="11"/>
        <v>6230397</v>
      </c>
      <c r="AL49" s="120">
        <f t="shared" si="11"/>
        <v>5798275</v>
      </c>
      <c r="AM49" s="120">
        <f t="shared" si="11"/>
        <v>6250799</v>
      </c>
      <c r="AN49" s="120">
        <f t="shared" si="11"/>
        <v>7304724</v>
      </c>
      <c r="AO49" s="120">
        <f t="shared" si="11"/>
        <v>9694937</v>
      </c>
      <c r="AP49" s="120">
        <f t="shared" si="11"/>
        <v>3838244</v>
      </c>
      <c r="AQ49" s="120">
        <f t="shared" si="11"/>
        <v>3935571</v>
      </c>
      <c r="AR49" s="120">
        <f t="shared" si="11"/>
        <v>3080966</v>
      </c>
      <c r="AS49" s="120">
        <f t="shared" si="11"/>
        <v>6763049</v>
      </c>
      <c r="AT49" s="169">
        <f t="shared" si="11"/>
        <v>2930363</v>
      </c>
      <c r="AU49" s="120">
        <f t="shared" si="11"/>
        <v>2558226</v>
      </c>
      <c r="AV49" s="120">
        <f t="shared" si="11"/>
        <v>3429534</v>
      </c>
      <c r="AW49" s="120">
        <f t="shared" si="11"/>
        <v>3225069</v>
      </c>
      <c r="AX49" s="120">
        <f t="shared" si="11"/>
        <v>2759473</v>
      </c>
      <c r="AY49" s="120">
        <f t="shared" si="11"/>
        <v>2783309</v>
      </c>
      <c r="AZ49" s="120">
        <f t="shared" si="11"/>
        <v>2493433</v>
      </c>
      <c r="BA49" s="120">
        <f t="shared" si="11"/>
        <v>3712331</v>
      </c>
      <c r="BB49" s="120">
        <f t="shared" si="11"/>
        <v>3475033</v>
      </c>
      <c r="BC49" s="120">
        <f t="shared" si="11"/>
        <v>4789611</v>
      </c>
      <c r="BD49" s="120">
        <f t="shared" si="11"/>
        <v>3085108</v>
      </c>
      <c r="BE49" s="120">
        <f t="shared" si="11"/>
        <v>2384528</v>
      </c>
      <c r="BF49" s="120">
        <f t="shared" si="11"/>
        <v>2825485</v>
      </c>
      <c r="BG49" s="120">
        <f t="shared" si="11"/>
        <v>5021050</v>
      </c>
      <c r="BH49" s="120">
        <f t="shared" si="11"/>
        <v>3614225261</v>
      </c>
      <c r="BI49" s="120">
        <f t="shared" si="11"/>
        <v>260177213</v>
      </c>
      <c r="BJ49" s="120">
        <f t="shared" si="11"/>
        <v>26441592</v>
      </c>
      <c r="BK49" s="120">
        <f t="shared" si="11"/>
        <v>21591082</v>
      </c>
      <c r="BL49" s="120">
        <f t="shared" si="11"/>
        <v>90782790</v>
      </c>
      <c r="BM49" s="120">
        <f t="shared" si="11"/>
        <v>90465335</v>
      </c>
      <c r="BN49" s="120">
        <f t="shared" si="11"/>
        <v>57923796</v>
      </c>
      <c r="BO49" s="120">
        <f aca="true" t="shared" si="12" ref="BO49:CR49">BO12+BO21+BO32+BO37+BO40+BO44+BO48</f>
        <v>48402941</v>
      </c>
      <c r="BP49" s="120">
        <f t="shared" si="12"/>
        <v>32083028</v>
      </c>
      <c r="BQ49" s="120">
        <f t="shared" si="12"/>
        <v>51156600</v>
      </c>
      <c r="BR49" s="120">
        <f t="shared" si="12"/>
        <v>27617483</v>
      </c>
      <c r="BS49" s="120">
        <f t="shared" si="12"/>
        <v>1309812293</v>
      </c>
      <c r="BT49" s="120">
        <f t="shared" si="12"/>
        <v>53396651</v>
      </c>
      <c r="BU49" s="120">
        <f t="shared" si="12"/>
        <v>40503535</v>
      </c>
      <c r="BV49" s="120">
        <f t="shared" si="12"/>
        <v>33669049</v>
      </c>
      <c r="BW49" s="120">
        <f t="shared" si="12"/>
        <v>155876944</v>
      </c>
      <c r="BX49" s="120">
        <f t="shared" si="12"/>
        <v>57079905</v>
      </c>
      <c r="BY49" s="120">
        <f t="shared" si="12"/>
        <v>47718333</v>
      </c>
      <c r="BZ49" s="120">
        <f t="shared" si="12"/>
        <v>40659777</v>
      </c>
      <c r="CA49" s="120">
        <f t="shared" si="12"/>
        <v>18478502</v>
      </c>
      <c r="CB49" s="120">
        <f t="shared" si="12"/>
        <v>8682221</v>
      </c>
      <c r="CC49" s="120">
        <f t="shared" si="12"/>
        <v>23691369</v>
      </c>
      <c r="CD49" s="120">
        <f t="shared" si="12"/>
        <v>37100401</v>
      </c>
      <c r="CE49" s="120">
        <f t="shared" si="12"/>
        <v>23114007</v>
      </c>
      <c r="CF49" s="120">
        <f t="shared" si="12"/>
        <v>80429545</v>
      </c>
      <c r="CG49" s="120">
        <f t="shared" si="12"/>
        <v>108881672</v>
      </c>
      <c r="CH49" s="120">
        <f t="shared" si="12"/>
        <v>68118677</v>
      </c>
      <c r="CI49" s="120">
        <f t="shared" si="12"/>
        <v>47043224</v>
      </c>
      <c r="CJ49" s="120">
        <f t="shared" si="12"/>
        <v>33439254</v>
      </c>
      <c r="CK49" s="120">
        <f t="shared" si="12"/>
        <v>157095391</v>
      </c>
      <c r="CL49" s="120">
        <f t="shared" si="12"/>
        <v>69553357</v>
      </c>
      <c r="CM49" s="120">
        <f t="shared" si="12"/>
        <v>1531664390</v>
      </c>
      <c r="CN49" s="120">
        <f t="shared" si="12"/>
        <v>160288056</v>
      </c>
      <c r="CO49" s="120">
        <f t="shared" si="12"/>
        <v>622221058</v>
      </c>
      <c r="CP49" s="120">
        <f t="shared" si="12"/>
        <v>745973441</v>
      </c>
      <c r="CQ49" s="120">
        <f t="shared" si="12"/>
        <v>192017101</v>
      </c>
      <c r="CR49" s="121">
        <f t="shared" si="12"/>
        <v>10806900000</v>
      </c>
    </row>
    <row r="50" spans="2:96" ht="12.75">
      <c r="B50" s="350" t="s">
        <v>665</v>
      </c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0"/>
      <c r="BS50" s="350"/>
      <c r="BT50" s="350"/>
      <c r="BU50" s="350"/>
      <c r="BV50" s="350"/>
      <c r="BW50" s="350"/>
      <c r="BX50" s="350"/>
      <c r="BY50" s="350"/>
      <c r="BZ50" s="350"/>
      <c r="CA50" s="350"/>
      <c r="CB50" s="350"/>
      <c r="CC50" s="350"/>
      <c r="CD50" s="350"/>
      <c r="CE50" s="350"/>
      <c r="CF50" s="350"/>
      <c r="CG50" s="350"/>
      <c r="CH50" s="350"/>
      <c r="CI50" s="350"/>
      <c r="CJ50" s="350"/>
      <c r="CK50" s="350"/>
      <c r="CL50" s="350"/>
      <c r="CM50" s="350"/>
      <c r="CN50" s="350"/>
      <c r="CO50" s="350"/>
      <c r="CP50" s="350"/>
      <c r="CQ50" s="350"/>
      <c r="CR50" s="350"/>
    </row>
    <row r="51" ht="12.75">
      <c r="BM51" t="s">
        <v>596</v>
      </c>
    </row>
  </sheetData>
  <sheetProtection/>
  <mergeCells count="9">
    <mergeCell ref="B2:CR2"/>
    <mergeCell ref="B50:CR50"/>
    <mergeCell ref="B4:CR4"/>
    <mergeCell ref="B13:CR13"/>
    <mergeCell ref="B22:CR22"/>
    <mergeCell ref="B33:CR33"/>
    <mergeCell ref="B38:CR38"/>
    <mergeCell ref="B41:CR41"/>
    <mergeCell ref="B45:CR45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57"/>
  <sheetViews>
    <sheetView zoomScale="90" zoomScaleNormal="90" zoomScalePageLayoutView="0" workbookViewId="0" topLeftCell="A1">
      <selection activeCell="G57" sqref="G57"/>
    </sheetView>
  </sheetViews>
  <sheetFormatPr defaultColWidth="11.421875" defaultRowHeight="12.75"/>
  <cols>
    <col min="1" max="1" width="4.00390625" style="0" customWidth="1"/>
    <col min="2" max="2" width="46.00390625" style="0" customWidth="1"/>
    <col min="3" max="3" width="12.00390625" style="0" bestFit="1" customWidth="1"/>
    <col min="4" max="4" width="15.421875" style="0" customWidth="1"/>
    <col min="5" max="5" width="17.28125" style="0" customWidth="1"/>
    <col min="6" max="6" width="16.57421875" style="0" customWidth="1"/>
    <col min="7" max="7" width="15.8515625" style="0" customWidth="1"/>
    <col min="8" max="8" width="14.8515625" style="0" bestFit="1" customWidth="1"/>
    <col min="9" max="9" width="17.28125" style="0" customWidth="1"/>
    <col min="10" max="10" width="14.8515625" style="0" bestFit="1" customWidth="1"/>
    <col min="11" max="11" width="16.57421875" style="0" customWidth="1"/>
    <col min="12" max="12" width="18.57421875" style="0" customWidth="1"/>
    <col min="13" max="13" width="17.140625" style="0" customWidth="1"/>
    <col min="14" max="14" width="21.28125" style="0" bestFit="1" customWidth="1"/>
    <col min="15" max="17" width="21.8515625" style="0" bestFit="1" customWidth="1"/>
    <col min="18" max="18" width="22.421875" style="0" bestFit="1" customWidth="1"/>
    <col min="19" max="28" width="21.8515625" style="0" bestFit="1" customWidth="1"/>
    <col min="29" max="29" width="16.8515625" style="0" bestFit="1" customWidth="1"/>
    <col min="30" max="33" width="21.8515625" style="0" bestFit="1" customWidth="1"/>
    <col min="34" max="34" width="22.421875" style="0" bestFit="1" customWidth="1"/>
    <col min="35" max="39" width="21.8515625" style="0" bestFit="1" customWidth="1"/>
    <col min="40" max="40" width="22.421875" style="0" bestFit="1" customWidth="1"/>
    <col min="41" max="41" width="21.8515625" style="0" bestFit="1" customWidth="1"/>
    <col min="42" max="42" width="19.7109375" style="0" bestFit="1" customWidth="1"/>
    <col min="43" max="45" width="19.140625" style="0" bestFit="1" customWidth="1"/>
    <col min="46" max="46" width="18.00390625" style="0" customWidth="1"/>
    <col min="47" max="47" width="20.00390625" style="0" bestFit="1" customWidth="1"/>
    <col min="48" max="48" width="19.140625" style="0" bestFit="1" customWidth="1"/>
    <col min="49" max="49" width="16.140625" style="0" customWidth="1"/>
    <col min="50" max="50" width="22.421875" style="0" bestFit="1" customWidth="1"/>
    <col min="51" max="51" width="23.57421875" style="0" bestFit="1" customWidth="1"/>
    <col min="52" max="53" width="19.140625" style="0" bestFit="1" customWidth="1"/>
    <col min="54" max="54" width="22.00390625" style="0" bestFit="1" customWidth="1"/>
    <col min="55" max="55" width="17.57421875" style="0" customWidth="1"/>
    <col min="56" max="56" width="21.00390625" style="0" customWidth="1"/>
    <col min="57" max="57" width="13.7109375" style="0" bestFit="1" customWidth="1"/>
    <col min="58" max="58" width="16.7109375" style="0" customWidth="1"/>
    <col min="59" max="59" width="16.8515625" style="0" customWidth="1"/>
    <col min="60" max="60" width="20.7109375" style="0" bestFit="1" customWidth="1"/>
    <col min="61" max="61" width="18.28125" style="0" bestFit="1" customWidth="1"/>
    <col min="62" max="62" width="20.28125" style="0" customWidth="1"/>
    <col min="63" max="63" width="24.7109375" style="0" bestFit="1" customWidth="1"/>
    <col min="64" max="64" width="22.00390625" style="0" bestFit="1" customWidth="1"/>
    <col min="65" max="65" width="20.7109375" style="0" bestFit="1" customWidth="1"/>
    <col min="66" max="66" width="20.140625" style="0" bestFit="1" customWidth="1"/>
    <col min="67" max="67" width="16.57421875" style="0" bestFit="1" customWidth="1"/>
    <col min="68" max="68" width="19.421875" style="0" bestFit="1" customWidth="1"/>
    <col min="69" max="69" width="19.140625" style="0" bestFit="1" customWidth="1"/>
    <col min="70" max="70" width="23.57421875" style="0" bestFit="1" customWidth="1"/>
    <col min="71" max="71" width="20.8515625" style="0" bestFit="1" customWidth="1"/>
    <col min="72" max="72" width="19.140625" style="0" bestFit="1" customWidth="1"/>
    <col min="73" max="73" width="13.140625" style="0" bestFit="1" customWidth="1"/>
    <col min="74" max="74" width="15.421875" style="0" bestFit="1" customWidth="1"/>
    <col min="75" max="75" width="22.421875" style="0" bestFit="1" customWidth="1"/>
    <col min="76" max="76" width="21.8515625" style="0" bestFit="1" customWidth="1"/>
    <col min="77" max="77" width="17.7109375" style="0" bestFit="1" customWidth="1"/>
    <col min="78" max="79" width="22.00390625" style="0" bestFit="1" customWidth="1"/>
    <col min="80" max="80" width="18.00390625" style="0" bestFit="1" customWidth="1"/>
    <col min="81" max="81" width="13.8515625" style="0" bestFit="1" customWidth="1"/>
    <col min="82" max="82" width="20.8515625" style="0" bestFit="1" customWidth="1"/>
    <col min="83" max="83" width="19.140625" style="0" bestFit="1" customWidth="1"/>
    <col min="84" max="84" width="24.8515625" style="0" bestFit="1" customWidth="1"/>
    <col min="85" max="86" width="22.28125" style="0" bestFit="1" customWidth="1"/>
    <col min="87" max="87" width="23.7109375" style="0" bestFit="1" customWidth="1"/>
    <col min="88" max="88" width="18.421875" style="0" bestFit="1" customWidth="1"/>
    <col min="89" max="89" width="16.8515625" style="0" bestFit="1" customWidth="1"/>
    <col min="90" max="91" width="20.28125" style="0" bestFit="1" customWidth="1"/>
    <col min="92" max="92" width="20.7109375" style="0" bestFit="1" customWidth="1"/>
    <col min="93" max="93" width="20.140625" style="0" bestFit="1" customWidth="1"/>
    <col min="94" max="94" width="22.00390625" style="0" bestFit="1" customWidth="1"/>
    <col min="95" max="95" width="16.7109375" style="0" bestFit="1" customWidth="1"/>
    <col min="96" max="96" width="14.57421875" style="0" bestFit="1" customWidth="1"/>
    <col min="97" max="97" width="14.00390625" style="0" customWidth="1"/>
    <col min="98" max="98" width="30.57421875" style="0" bestFit="1" customWidth="1"/>
    <col min="99" max="100" width="18.421875" style="0" bestFit="1" customWidth="1"/>
    <col min="101" max="101" width="24.00390625" style="0" bestFit="1" customWidth="1"/>
    <col min="102" max="102" width="13.140625" style="0" bestFit="1" customWidth="1"/>
    <col min="103" max="103" width="22.8515625" style="0" bestFit="1" customWidth="1"/>
    <col min="104" max="105" width="20.00390625" style="0" bestFit="1" customWidth="1"/>
    <col min="106" max="106" width="19.57421875" style="0" bestFit="1" customWidth="1"/>
    <col min="107" max="107" width="20.8515625" style="0" bestFit="1" customWidth="1"/>
    <col min="108" max="108" width="19.57421875" style="0" bestFit="1" customWidth="1"/>
    <col min="109" max="109" width="20.7109375" style="0" bestFit="1" customWidth="1"/>
    <col min="110" max="110" width="19.7109375" style="0" bestFit="1" customWidth="1"/>
  </cols>
  <sheetData>
    <row r="1" ht="13.5" thickBot="1"/>
    <row r="2" spans="2:110" ht="13.5" customHeight="1" thickBot="1">
      <c r="B2" s="347" t="s">
        <v>693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9"/>
    </row>
    <row r="3" spans="2:111" ht="96.75" thickBot="1">
      <c r="B3" s="107" t="s">
        <v>354</v>
      </c>
      <c r="C3" s="107" t="s">
        <v>597</v>
      </c>
      <c r="D3" s="107" t="s">
        <v>907</v>
      </c>
      <c r="E3" s="108" t="s">
        <v>993</v>
      </c>
      <c r="F3" s="108" t="s">
        <v>994</v>
      </c>
      <c r="G3" s="108" t="s">
        <v>995</v>
      </c>
      <c r="H3" s="179" t="s">
        <v>997</v>
      </c>
      <c r="I3" s="108" t="s">
        <v>986</v>
      </c>
      <c r="J3" s="107" t="s">
        <v>998</v>
      </c>
      <c r="K3" s="107" t="s">
        <v>696</v>
      </c>
      <c r="L3" s="107" t="s">
        <v>697</v>
      </c>
      <c r="M3" s="107" t="s">
        <v>698</v>
      </c>
      <c r="N3" s="107" t="s">
        <v>699</v>
      </c>
      <c r="O3" s="107" t="s">
        <v>700</v>
      </c>
      <c r="P3" s="107" t="s">
        <v>701</v>
      </c>
      <c r="Q3" s="107" t="s">
        <v>702</v>
      </c>
      <c r="R3" s="107" t="s">
        <v>703</v>
      </c>
      <c r="S3" s="107" t="s">
        <v>704</v>
      </c>
      <c r="T3" s="107" t="s">
        <v>705</v>
      </c>
      <c r="U3" s="107" t="s">
        <v>706</v>
      </c>
      <c r="V3" s="107" t="s">
        <v>707</v>
      </c>
      <c r="W3" s="107" t="s">
        <v>708</v>
      </c>
      <c r="X3" s="107" t="s">
        <v>709</v>
      </c>
      <c r="Y3" s="107" t="s">
        <v>710</v>
      </c>
      <c r="Z3" s="107" t="s">
        <v>711</v>
      </c>
      <c r="AA3" s="107" t="s">
        <v>712</v>
      </c>
      <c r="AB3" s="107" t="s">
        <v>713</v>
      </c>
      <c r="AC3" s="107" t="s">
        <v>714</v>
      </c>
      <c r="AD3" s="107" t="s">
        <v>715</v>
      </c>
      <c r="AE3" s="107" t="s">
        <v>716</v>
      </c>
      <c r="AF3" s="107" t="s">
        <v>717</v>
      </c>
      <c r="AG3" s="107" t="s">
        <v>718</v>
      </c>
      <c r="AH3" s="107" t="s">
        <v>719</v>
      </c>
      <c r="AI3" s="107" t="s">
        <v>720</v>
      </c>
      <c r="AJ3" s="107" t="s">
        <v>721</v>
      </c>
      <c r="AK3" s="107" t="s">
        <v>722</v>
      </c>
      <c r="AL3" s="107" t="s">
        <v>723</v>
      </c>
      <c r="AM3" s="107" t="s">
        <v>724</v>
      </c>
      <c r="AN3" s="107" t="s">
        <v>725</v>
      </c>
      <c r="AO3" s="107" t="s">
        <v>726</v>
      </c>
      <c r="AP3" s="107" t="s">
        <v>137</v>
      </c>
      <c r="AQ3" s="107" t="s">
        <v>999</v>
      </c>
      <c r="AR3" s="179" t="s">
        <v>200</v>
      </c>
      <c r="AS3" s="107" t="s">
        <v>1000</v>
      </c>
      <c r="AT3" s="179" t="s">
        <v>201</v>
      </c>
      <c r="AU3" s="179" t="s">
        <v>1001</v>
      </c>
      <c r="AV3" s="179" t="s">
        <v>202</v>
      </c>
      <c r="AW3" s="179" t="s">
        <v>1002</v>
      </c>
      <c r="AX3" s="179" t="s">
        <v>1006</v>
      </c>
      <c r="AY3" s="179" t="s">
        <v>1007</v>
      </c>
      <c r="AZ3" s="179" t="s">
        <v>1008</v>
      </c>
      <c r="BA3" s="179" t="s">
        <v>1009</v>
      </c>
      <c r="BB3" s="179" t="s">
        <v>1010</v>
      </c>
      <c r="BC3" s="179" t="s">
        <v>1011</v>
      </c>
      <c r="BD3" s="179" t="s">
        <v>727</v>
      </c>
      <c r="BE3" s="179" t="s">
        <v>1012</v>
      </c>
      <c r="BF3" s="179" t="s">
        <v>1013</v>
      </c>
      <c r="BG3" s="179" t="s">
        <v>1015</v>
      </c>
      <c r="BH3" s="179" t="s">
        <v>1016</v>
      </c>
      <c r="BI3" s="179" t="s">
        <v>203</v>
      </c>
      <c r="BJ3" s="107" t="s">
        <v>493</v>
      </c>
      <c r="BK3" s="179" t="s">
        <v>1017</v>
      </c>
      <c r="BL3" s="179" t="s">
        <v>1019</v>
      </c>
      <c r="BM3" s="179" t="s">
        <v>1020</v>
      </c>
      <c r="BN3" s="179" t="s">
        <v>204</v>
      </c>
      <c r="BO3" s="179" t="s">
        <v>809</v>
      </c>
      <c r="BP3" s="179" t="s">
        <v>1025</v>
      </c>
      <c r="BQ3" s="179" t="s">
        <v>1026</v>
      </c>
      <c r="BR3" s="179" t="s">
        <v>1027</v>
      </c>
      <c r="BS3" s="107" t="s">
        <v>1028</v>
      </c>
      <c r="BT3" s="107" t="s">
        <v>1029</v>
      </c>
      <c r="BU3" s="107" t="s">
        <v>1030</v>
      </c>
      <c r="BV3" s="107" t="s">
        <v>1033</v>
      </c>
      <c r="BW3" s="107" t="s">
        <v>1034</v>
      </c>
      <c r="BX3" s="107" t="s">
        <v>1035</v>
      </c>
      <c r="BY3" s="107" t="s">
        <v>1036</v>
      </c>
      <c r="BZ3" s="107" t="s">
        <v>1037</v>
      </c>
      <c r="CA3" s="107" t="s">
        <v>1171</v>
      </c>
      <c r="CB3" s="107" t="s">
        <v>1172</v>
      </c>
      <c r="CC3" s="107" t="s">
        <v>1173</v>
      </c>
      <c r="CD3" s="107" t="s">
        <v>1174</v>
      </c>
      <c r="CE3" s="107" t="s">
        <v>205</v>
      </c>
      <c r="CF3" s="107" t="s">
        <v>206</v>
      </c>
      <c r="CG3" s="107" t="s">
        <v>1175</v>
      </c>
      <c r="CH3" s="107" t="s">
        <v>1176</v>
      </c>
      <c r="CI3" s="107" t="s">
        <v>1177</v>
      </c>
      <c r="CJ3" s="107" t="s">
        <v>1178</v>
      </c>
      <c r="CK3" s="107" t="s">
        <v>1179</v>
      </c>
      <c r="CL3" s="107" t="s">
        <v>207</v>
      </c>
      <c r="CM3" s="107" t="s">
        <v>1180</v>
      </c>
      <c r="CN3" s="107" t="s">
        <v>1181</v>
      </c>
      <c r="CO3" s="107" t="s">
        <v>1182</v>
      </c>
      <c r="CP3" s="107" t="s">
        <v>1183</v>
      </c>
      <c r="CQ3" s="107" t="s">
        <v>1184</v>
      </c>
      <c r="CR3" s="107" t="s">
        <v>1185</v>
      </c>
      <c r="CS3" s="107" t="s">
        <v>1186</v>
      </c>
      <c r="CT3" s="107" t="s">
        <v>1187</v>
      </c>
      <c r="CU3" s="107" t="s">
        <v>1188</v>
      </c>
      <c r="CV3" s="107" t="s">
        <v>1189</v>
      </c>
      <c r="CW3" s="107" t="s">
        <v>15</v>
      </c>
      <c r="CX3" s="107" t="s">
        <v>16</v>
      </c>
      <c r="CY3" s="107" t="s">
        <v>17</v>
      </c>
      <c r="CZ3" s="107" t="s">
        <v>21</v>
      </c>
      <c r="DA3" s="107" t="s">
        <v>22</v>
      </c>
      <c r="DB3" s="107" t="s">
        <v>23</v>
      </c>
      <c r="DC3" s="107" t="s">
        <v>24</v>
      </c>
      <c r="DD3" s="107" t="s">
        <v>25</v>
      </c>
      <c r="DE3" s="107" t="s">
        <v>26</v>
      </c>
      <c r="DF3" s="157" t="s">
        <v>1057</v>
      </c>
      <c r="DG3" t="s">
        <v>596</v>
      </c>
    </row>
    <row r="4" spans="2:110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52"/>
    </row>
    <row r="5" spans="2:111" ht="13.5" customHeight="1">
      <c r="B5" s="217" t="s">
        <v>571</v>
      </c>
      <c r="C5" s="69">
        <v>10617158</v>
      </c>
      <c r="D5" s="69">
        <v>10206253</v>
      </c>
      <c r="E5" s="69">
        <v>9858262</v>
      </c>
      <c r="F5" s="69">
        <v>6688744</v>
      </c>
      <c r="G5" s="69">
        <v>10866805</v>
      </c>
      <c r="H5" s="69">
        <v>1974792</v>
      </c>
      <c r="I5" s="69">
        <v>24470524</v>
      </c>
      <c r="J5" s="69">
        <v>4311627</v>
      </c>
      <c r="K5" s="69">
        <v>838564</v>
      </c>
      <c r="L5" s="69">
        <v>966657</v>
      </c>
      <c r="M5" s="69">
        <v>724496</v>
      </c>
      <c r="N5" s="69">
        <v>853675</v>
      </c>
      <c r="O5" s="69">
        <v>719484</v>
      </c>
      <c r="P5" s="69">
        <v>689663</v>
      </c>
      <c r="Q5" s="69">
        <v>1225412</v>
      </c>
      <c r="R5" s="69">
        <v>818456</v>
      </c>
      <c r="S5" s="69">
        <v>958962</v>
      </c>
      <c r="T5" s="69">
        <v>668340</v>
      </c>
      <c r="U5" s="69">
        <v>923390</v>
      </c>
      <c r="V5" s="69">
        <v>1183079</v>
      </c>
      <c r="W5" s="69">
        <v>920560</v>
      </c>
      <c r="X5" s="69">
        <v>958669</v>
      </c>
      <c r="Y5" s="69">
        <v>827785</v>
      </c>
      <c r="Z5" s="69">
        <v>877835</v>
      </c>
      <c r="AA5" s="69">
        <v>832180</v>
      </c>
      <c r="AB5" s="69">
        <v>721727</v>
      </c>
      <c r="AC5" s="69">
        <v>1516106</v>
      </c>
      <c r="AD5" s="69">
        <v>873795</v>
      </c>
      <c r="AE5" s="69">
        <v>827823</v>
      </c>
      <c r="AF5" s="69">
        <v>784215</v>
      </c>
      <c r="AG5" s="69">
        <v>832267</v>
      </c>
      <c r="AH5" s="69">
        <v>873795</v>
      </c>
      <c r="AI5" s="69">
        <v>878843</v>
      </c>
      <c r="AJ5" s="69">
        <v>1133759</v>
      </c>
      <c r="AK5" s="69">
        <v>946609</v>
      </c>
      <c r="AL5" s="69">
        <v>935905</v>
      </c>
      <c r="AM5" s="69">
        <v>1378444</v>
      </c>
      <c r="AN5" s="69">
        <v>1272679</v>
      </c>
      <c r="AO5" s="69">
        <v>865413</v>
      </c>
      <c r="AP5" s="69">
        <v>5273332</v>
      </c>
      <c r="AQ5" s="69">
        <v>23843676</v>
      </c>
      <c r="AR5" s="69">
        <v>8177678</v>
      </c>
      <c r="AS5" s="69">
        <v>20445784</v>
      </c>
      <c r="AT5" s="69">
        <v>1763288</v>
      </c>
      <c r="AU5" s="69">
        <v>6181652</v>
      </c>
      <c r="AV5" s="69">
        <v>18822401</v>
      </c>
      <c r="AW5" s="69">
        <v>60835385</v>
      </c>
      <c r="AX5" s="69">
        <v>1892432</v>
      </c>
      <c r="AY5" s="69">
        <v>15963106</v>
      </c>
      <c r="AZ5" s="69">
        <v>13293375</v>
      </c>
      <c r="BA5" s="69">
        <v>21555083</v>
      </c>
      <c r="BB5" s="69">
        <v>9185482</v>
      </c>
      <c r="BC5" s="69">
        <v>6630507</v>
      </c>
      <c r="BD5" s="69">
        <v>25679399</v>
      </c>
      <c r="BE5" s="69">
        <v>10699524</v>
      </c>
      <c r="BF5" s="69">
        <v>3220689130</v>
      </c>
      <c r="BG5" s="69">
        <v>6736953</v>
      </c>
      <c r="BH5" s="69">
        <v>3596586</v>
      </c>
      <c r="BI5" s="69">
        <v>53368250</v>
      </c>
      <c r="BJ5" s="69">
        <v>1751967181</v>
      </c>
      <c r="BK5" s="69">
        <v>4459650211</v>
      </c>
      <c r="BL5" s="69">
        <v>953163165</v>
      </c>
      <c r="BM5" s="69">
        <v>340852173</v>
      </c>
      <c r="BN5" s="69">
        <v>163652918</v>
      </c>
      <c r="BO5" s="69">
        <v>69012596</v>
      </c>
      <c r="BP5" s="69">
        <v>27828907</v>
      </c>
      <c r="BQ5" s="69">
        <v>29749521</v>
      </c>
      <c r="BR5" s="69">
        <v>60363692</v>
      </c>
      <c r="BS5" s="69">
        <v>21320062</v>
      </c>
      <c r="BT5" s="69">
        <v>3961632</v>
      </c>
      <c r="BU5" s="146">
        <v>176065632</v>
      </c>
      <c r="BV5" s="180"/>
      <c r="BW5" s="180"/>
      <c r="BX5" s="81">
        <v>2749884796</v>
      </c>
      <c r="BY5" s="146"/>
      <c r="BZ5" s="146">
        <v>564481252</v>
      </c>
      <c r="CA5" s="146">
        <v>542825945</v>
      </c>
      <c r="CB5" s="146">
        <v>13654337</v>
      </c>
      <c r="CC5" s="146"/>
      <c r="CD5" s="146">
        <v>188217328</v>
      </c>
      <c r="CE5" s="146">
        <v>12188649</v>
      </c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81">
        <f aca="true" t="shared" si="0" ref="DF5:DF12">SUM(C5:DE5)</f>
        <v>15771295772</v>
      </c>
      <c r="DG5" s="2"/>
    </row>
    <row r="6" spans="2:111" ht="12.75">
      <c r="B6" s="218" t="s">
        <v>572</v>
      </c>
      <c r="C6" s="71">
        <v>23730132</v>
      </c>
      <c r="D6" s="71">
        <v>1135908</v>
      </c>
      <c r="E6" s="71">
        <v>2771183</v>
      </c>
      <c r="F6" s="71">
        <v>740967</v>
      </c>
      <c r="G6" s="73">
        <v>1788272</v>
      </c>
      <c r="H6" s="73"/>
      <c r="I6" s="73">
        <v>3704930</v>
      </c>
      <c r="J6" s="73">
        <v>800253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1">
        <v>19002348</v>
      </c>
      <c r="AQ6" s="71">
        <v>1832377</v>
      </c>
      <c r="AR6" s="71"/>
      <c r="AS6" s="71">
        <v>2563427</v>
      </c>
      <c r="AT6" s="71"/>
      <c r="AU6" s="71">
        <v>1232012</v>
      </c>
      <c r="AV6" s="71"/>
      <c r="AW6" s="71">
        <v>42498761</v>
      </c>
      <c r="AX6" s="71">
        <v>25166412</v>
      </c>
      <c r="AY6" s="71">
        <v>8974416</v>
      </c>
      <c r="AZ6" s="71">
        <v>2001500</v>
      </c>
      <c r="BA6" s="71">
        <v>1132343</v>
      </c>
      <c r="BB6" s="71">
        <v>20046106</v>
      </c>
      <c r="BC6" s="71"/>
      <c r="BD6" s="71">
        <v>132790</v>
      </c>
      <c r="BE6" s="71"/>
      <c r="BF6" s="71">
        <v>45738306</v>
      </c>
      <c r="BG6" s="71"/>
      <c r="BH6" s="71">
        <v>29460286</v>
      </c>
      <c r="BI6" s="71">
        <v>15364876</v>
      </c>
      <c r="BJ6" s="71">
        <v>21552152</v>
      </c>
      <c r="BK6" s="71">
        <v>4258722</v>
      </c>
      <c r="BL6" s="71"/>
      <c r="BM6" s="71">
        <v>69536</v>
      </c>
      <c r="BN6" s="71">
        <v>31102284</v>
      </c>
      <c r="BO6" s="71">
        <v>140340227</v>
      </c>
      <c r="BP6" s="73"/>
      <c r="BQ6" s="73"/>
      <c r="BR6" s="73"/>
      <c r="BS6" s="73"/>
      <c r="BT6" s="73"/>
      <c r="BU6" s="115">
        <v>6771997</v>
      </c>
      <c r="BV6" s="159"/>
      <c r="BW6" s="159"/>
      <c r="BX6" s="73">
        <v>5585929</v>
      </c>
      <c r="BY6" s="115">
        <v>160364255</v>
      </c>
      <c r="BZ6" s="115">
        <v>99093578</v>
      </c>
      <c r="CA6" s="115">
        <v>64599371</v>
      </c>
      <c r="CB6" s="115"/>
      <c r="CC6" s="115">
        <v>3819364</v>
      </c>
      <c r="CD6" s="115">
        <v>60883194</v>
      </c>
      <c r="CE6" s="115">
        <v>1449096</v>
      </c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82">
        <f t="shared" si="0"/>
        <v>849707310</v>
      </c>
      <c r="DG6" s="2"/>
    </row>
    <row r="7" spans="2:111" ht="12.75">
      <c r="B7" s="218" t="s">
        <v>573</v>
      </c>
      <c r="C7" s="71">
        <v>3271680</v>
      </c>
      <c r="D7" s="71">
        <v>2370468</v>
      </c>
      <c r="E7" s="71">
        <v>2500692</v>
      </c>
      <c r="F7" s="71">
        <v>1654695</v>
      </c>
      <c r="G7" s="71">
        <v>2662312</v>
      </c>
      <c r="H7" s="71">
        <v>796223</v>
      </c>
      <c r="I7" s="71">
        <v>7944978</v>
      </c>
      <c r="J7" s="71">
        <v>1620877</v>
      </c>
      <c r="K7" s="71">
        <v>291492</v>
      </c>
      <c r="L7" s="71">
        <v>313641</v>
      </c>
      <c r="M7" s="71">
        <v>272534</v>
      </c>
      <c r="N7" s="71">
        <v>293681</v>
      </c>
      <c r="O7" s="71">
        <v>272640</v>
      </c>
      <c r="P7" s="71">
        <v>275994</v>
      </c>
      <c r="Q7" s="71">
        <v>356220</v>
      </c>
      <c r="R7" s="71">
        <v>287765</v>
      </c>
      <c r="S7" s="71">
        <v>331784</v>
      </c>
      <c r="T7" s="71">
        <v>286636</v>
      </c>
      <c r="U7" s="71">
        <v>303686</v>
      </c>
      <c r="V7" s="71">
        <v>347962</v>
      </c>
      <c r="W7" s="73">
        <v>304210</v>
      </c>
      <c r="X7" s="71">
        <v>332721</v>
      </c>
      <c r="Y7" s="71">
        <v>287859</v>
      </c>
      <c r="Z7" s="71">
        <v>300277</v>
      </c>
      <c r="AA7" s="71">
        <v>289436</v>
      </c>
      <c r="AB7" s="71">
        <v>272674</v>
      </c>
      <c r="AC7" s="71">
        <v>394398</v>
      </c>
      <c r="AD7" s="71">
        <v>299764</v>
      </c>
      <c r="AE7" s="71">
        <v>296050</v>
      </c>
      <c r="AF7" s="71">
        <v>281316</v>
      </c>
      <c r="AG7" s="71">
        <v>289786</v>
      </c>
      <c r="AH7" s="71">
        <v>295973</v>
      </c>
      <c r="AI7" s="71">
        <v>297001</v>
      </c>
      <c r="AJ7" s="71">
        <v>337259</v>
      </c>
      <c r="AK7" s="71">
        <v>305752</v>
      </c>
      <c r="AL7" s="71">
        <v>305823</v>
      </c>
      <c r="AM7" s="71">
        <v>376283</v>
      </c>
      <c r="AN7" s="71">
        <v>361456</v>
      </c>
      <c r="AO7" s="71">
        <v>295279</v>
      </c>
      <c r="AP7" s="71">
        <v>2049129</v>
      </c>
      <c r="AQ7" s="71">
        <v>6013749</v>
      </c>
      <c r="AR7" s="71">
        <v>1907654</v>
      </c>
      <c r="AS7" s="71">
        <v>4370312</v>
      </c>
      <c r="AT7" s="71">
        <v>651017</v>
      </c>
      <c r="AU7" s="71">
        <v>1865918</v>
      </c>
      <c r="AV7" s="71">
        <v>4118512</v>
      </c>
      <c r="AW7" s="71">
        <v>11056375</v>
      </c>
      <c r="AX7" s="71">
        <v>772133</v>
      </c>
      <c r="AY7" s="71">
        <v>4280558</v>
      </c>
      <c r="AZ7" s="71">
        <v>14965197</v>
      </c>
      <c r="BA7" s="71">
        <v>13096471</v>
      </c>
      <c r="BB7" s="71">
        <v>2414645</v>
      </c>
      <c r="BC7" s="71">
        <v>1680711</v>
      </c>
      <c r="BD7" s="71">
        <v>12091656</v>
      </c>
      <c r="BE7" s="71">
        <v>2503205</v>
      </c>
      <c r="BF7" s="71">
        <v>2218023187</v>
      </c>
      <c r="BG7" s="71">
        <v>2573231</v>
      </c>
      <c r="BH7" s="71">
        <v>1096982</v>
      </c>
      <c r="BI7" s="71">
        <v>35147994</v>
      </c>
      <c r="BJ7" s="71">
        <v>1355459904</v>
      </c>
      <c r="BK7" s="71">
        <v>2915665246</v>
      </c>
      <c r="BL7" s="71">
        <v>244345627</v>
      </c>
      <c r="BM7" s="71">
        <v>223573839</v>
      </c>
      <c r="BN7" s="71">
        <v>79896888</v>
      </c>
      <c r="BO7" s="71">
        <v>48981098</v>
      </c>
      <c r="BP7" s="71">
        <v>6098047</v>
      </c>
      <c r="BQ7" s="71">
        <v>7848776</v>
      </c>
      <c r="BR7" s="71">
        <v>11674608</v>
      </c>
      <c r="BS7" s="71">
        <v>4555425</v>
      </c>
      <c r="BT7" s="71">
        <v>1288650</v>
      </c>
      <c r="BU7" s="115">
        <v>85272463</v>
      </c>
      <c r="BV7" s="159"/>
      <c r="BW7" s="159"/>
      <c r="BX7" s="73">
        <v>1860458687</v>
      </c>
      <c r="BY7" s="115"/>
      <c r="BZ7" s="115">
        <v>419397979</v>
      </c>
      <c r="CA7" s="115">
        <v>301468075</v>
      </c>
      <c r="CB7" s="115">
        <v>2618104</v>
      </c>
      <c r="CC7" s="115"/>
      <c r="CD7" s="115">
        <v>42773294</v>
      </c>
      <c r="CE7" s="115">
        <v>2979406</v>
      </c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82">
        <f t="shared" si="0"/>
        <v>9987414029</v>
      </c>
      <c r="DG7" s="2"/>
    </row>
    <row r="8" spans="1:111" ht="24">
      <c r="A8" t="s">
        <v>596</v>
      </c>
      <c r="B8" s="218" t="s">
        <v>574</v>
      </c>
      <c r="C8" s="71">
        <v>6180260</v>
      </c>
      <c r="D8" s="71">
        <v>4252879</v>
      </c>
      <c r="E8" s="71">
        <v>4683430</v>
      </c>
      <c r="F8" s="71">
        <v>3091270</v>
      </c>
      <c r="G8" s="71">
        <v>5227849</v>
      </c>
      <c r="H8" s="71">
        <v>1599143</v>
      </c>
      <c r="I8" s="71">
        <v>14864806</v>
      </c>
      <c r="J8" s="71">
        <v>3376892</v>
      </c>
      <c r="K8" s="71">
        <v>534621</v>
      </c>
      <c r="L8" s="71">
        <v>567554</v>
      </c>
      <c r="M8" s="71">
        <v>497324</v>
      </c>
      <c r="N8" s="71">
        <v>534469</v>
      </c>
      <c r="O8" s="71">
        <v>499824</v>
      </c>
      <c r="P8" s="71">
        <v>489665</v>
      </c>
      <c r="Q8" s="71">
        <v>641862</v>
      </c>
      <c r="R8" s="71">
        <v>529830</v>
      </c>
      <c r="S8" s="71">
        <v>569908</v>
      </c>
      <c r="T8" s="71">
        <v>484467</v>
      </c>
      <c r="U8" s="71">
        <v>561211</v>
      </c>
      <c r="V8" s="71">
        <v>638821</v>
      </c>
      <c r="W8" s="71">
        <v>560258</v>
      </c>
      <c r="X8" s="71">
        <v>572911</v>
      </c>
      <c r="Y8" s="71">
        <v>532365</v>
      </c>
      <c r="Z8" s="71">
        <v>546727</v>
      </c>
      <c r="AA8" s="71">
        <v>533068</v>
      </c>
      <c r="AB8" s="71">
        <v>500429</v>
      </c>
      <c r="AC8" s="71">
        <v>734750</v>
      </c>
      <c r="AD8" s="71">
        <v>546227</v>
      </c>
      <c r="AE8" s="71">
        <v>531891</v>
      </c>
      <c r="AF8" s="71">
        <v>514735</v>
      </c>
      <c r="AG8" s="71">
        <v>533277</v>
      </c>
      <c r="AH8" s="71">
        <v>546227</v>
      </c>
      <c r="AI8" s="71">
        <v>547274</v>
      </c>
      <c r="AJ8" s="71">
        <v>616722</v>
      </c>
      <c r="AK8" s="71">
        <v>566909</v>
      </c>
      <c r="AL8" s="71">
        <v>563940</v>
      </c>
      <c r="AM8" s="71">
        <v>695154</v>
      </c>
      <c r="AN8" s="71">
        <v>656191</v>
      </c>
      <c r="AO8" s="71">
        <v>541080</v>
      </c>
      <c r="AP8" s="71">
        <v>3897203</v>
      </c>
      <c r="AQ8" s="71">
        <v>11893837</v>
      </c>
      <c r="AR8" s="71">
        <v>3673233</v>
      </c>
      <c r="AS8" s="71">
        <v>8249569</v>
      </c>
      <c r="AT8" s="71">
        <v>1357345</v>
      </c>
      <c r="AU8" s="71">
        <v>3702958</v>
      </c>
      <c r="AV8" s="71">
        <v>8253118</v>
      </c>
      <c r="AW8" s="71">
        <v>18926437</v>
      </c>
      <c r="AX8" s="71">
        <v>1352641</v>
      </c>
      <c r="AY8" s="71">
        <v>8765882</v>
      </c>
      <c r="AZ8" s="71">
        <v>7851753</v>
      </c>
      <c r="BA8" s="71">
        <v>8208273</v>
      </c>
      <c r="BB8" s="71">
        <v>5402806</v>
      </c>
      <c r="BC8" s="71">
        <v>3126209</v>
      </c>
      <c r="BD8" s="71">
        <v>9107562</v>
      </c>
      <c r="BE8" s="71">
        <v>4106496</v>
      </c>
      <c r="BF8" s="71">
        <v>818427528</v>
      </c>
      <c r="BG8" s="71">
        <v>4935387</v>
      </c>
      <c r="BH8" s="71">
        <v>2383327</v>
      </c>
      <c r="BI8" s="71">
        <v>17398592</v>
      </c>
      <c r="BJ8" s="71">
        <v>449937767</v>
      </c>
      <c r="BK8" s="71">
        <v>1172775180</v>
      </c>
      <c r="BL8" s="71">
        <v>264035741</v>
      </c>
      <c r="BM8" s="71">
        <v>88674885</v>
      </c>
      <c r="BN8" s="71">
        <v>47876284</v>
      </c>
      <c r="BO8" s="71">
        <v>22508134</v>
      </c>
      <c r="BP8" s="71">
        <v>11536901</v>
      </c>
      <c r="BQ8" s="71">
        <v>11918547</v>
      </c>
      <c r="BR8" s="71">
        <v>21575880</v>
      </c>
      <c r="BS8" s="71">
        <v>8933294</v>
      </c>
      <c r="BT8" s="71">
        <v>2817925</v>
      </c>
      <c r="BU8" s="115">
        <v>44774381</v>
      </c>
      <c r="BV8" s="159"/>
      <c r="BW8" s="159"/>
      <c r="BX8" s="73">
        <v>1073063972</v>
      </c>
      <c r="BY8" s="115"/>
      <c r="BZ8" s="115">
        <v>177987852</v>
      </c>
      <c r="CA8" s="115">
        <v>201700281</v>
      </c>
      <c r="CB8" s="115">
        <v>5322050</v>
      </c>
      <c r="CC8" s="115"/>
      <c r="CD8" s="115">
        <v>89842125</v>
      </c>
      <c r="CE8" s="115">
        <v>5793596</v>
      </c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82">
        <f t="shared" si="0"/>
        <v>4712761171</v>
      </c>
      <c r="DG8" s="2"/>
    </row>
    <row r="9" spans="2:111" ht="12.75" customHeight="1">
      <c r="B9" s="218" t="s">
        <v>575</v>
      </c>
      <c r="C9" s="71">
        <v>20081678</v>
      </c>
      <c r="D9" s="71">
        <v>10278918</v>
      </c>
      <c r="E9" s="71">
        <v>12080819</v>
      </c>
      <c r="F9" s="71">
        <v>7834390</v>
      </c>
      <c r="G9" s="71">
        <v>13375771</v>
      </c>
      <c r="H9" s="71">
        <v>5729277</v>
      </c>
      <c r="I9" s="71">
        <v>48650757</v>
      </c>
      <c r="J9" s="71">
        <v>11569212</v>
      </c>
      <c r="K9" s="71">
        <v>1932794</v>
      </c>
      <c r="L9" s="71">
        <v>1904787</v>
      </c>
      <c r="M9" s="71">
        <v>1804126</v>
      </c>
      <c r="N9" s="71">
        <v>1869675</v>
      </c>
      <c r="O9" s="71">
        <v>1853789</v>
      </c>
      <c r="P9" s="71">
        <v>1858328</v>
      </c>
      <c r="Q9" s="71">
        <v>2029271</v>
      </c>
      <c r="R9" s="71">
        <v>1910004</v>
      </c>
      <c r="S9" s="71">
        <v>2007942</v>
      </c>
      <c r="T9" s="71">
        <v>1826127</v>
      </c>
      <c r="U9" s="71">
        <v>1969983</v>
      </c>
      <c r="V9" s="71">
        <v>2104740</v>
      </c>
      <c r="W9" s="71">
        <v>1950074</v>
      </c>
      <c r="X9" s="71">
        <v>1986576</v>
      </c>
      <c r="Y9" s="71">
        <v>1939516</v>
      </c>
      <c r="Z9" s="71">
        <v>1922100</v>
      </c>
      <c r="AA9" s="71">
        <v>1924071</v>
      </c>
      <c r="AB9" s="71">
        <v>1860864</v>
      </c>
      <c r="AC9" s="71">
        <v>2341942</v>
      </c>
      <c r="AD9" s="71">
        <v>1945007</v>
      </c>
      <c r="AE9" s="71">
        <v>1910634</v>
      </c>
      <c r="AF9" s="71">
        <v>1836258</v>
      </c>
      <c r="AG9" s="71">
        <v>1935755</v>
      </c>
      <c r="AH9" s="71">
        <v>1945007</v>
      </c>
      <c r="AI9" s="71">
        <v>1941232</v>
      </c>
      <c r="AJ9" s="71">
        <v>1981297</v>
      </c>
      <c r="AK9" s="71">
        <v>2005951</v>
      </c>
      <c r="AL9" s="71">
        <v>1969791</v>
      </c>
      <c r="AM9" s="71">
        <v>2220277</v>
      </c>
      <c r="AN9" s="71">
        <v>2048131</v>
      </c>
      <c r="AO9" s="71">
        <v>1951911</v>
      </c>
      <c r="AP9" s="71">
        <v>77942565</v>
      </c>
      <c r="AQ9" s="71">
        <v>31433552</v>
      </c>
      <c r="AR9" s="71">
        <v>9179294</v>
      </c>
      <c r="AS9" s="71">
        <v>19255715</v>
      </c>
      <c r="AT9" s="71">
        <v>4701689</v>
      </c>
      <c r="AU9" s="71">
        <v>11082934</v>
      </c>
      <c r="AV9" s="71">
        <v>28596306</v>
      </c>
      <c r="AW9" s="71">
        <v>41545844</v>
      </c>
      <c r="AX9" s="71">
        <v>4486042</v>
      </c>
      <c r="AY9" s="71">
        <v>22341631</v>
      </c>
      <c r="AZ9" s="71">
        <v>21432846</v>
      </c>
      <c r="BA9" s="71">
        <v>19134716</v>
      </c>
      <c r="BB9" s="71">
        <v>13498304</v>
      </c>
      <c r="BC9" s="71">
        <v>9170105</v>
      </c>
      <c r="BD9" s="71">
        <v>16188979</v>
      </c>
      <c r="BE9" s="71">
        <v>8743557</v>
      </c>
      <c r="BF9" s="71">
        <v>884069840</v>
      </c>
      <c r="BG9" s="71">
        <v>14045453</v>
      </c>
      <c r="BH9" s="71">
        <v>7010002</v>
      </c>
      <c r="BI9" s="71">
        <v>33410835</v>
      </c>
      <c r="BJ9" s="71">
        <v>459834828</v>
      </c>
      <c r="BK9" s="71">
        <v>1138351425</v>
      </c>
      <c r="BL9" s="71">
        <v>444646604</v>
      </c>
      <c r="BM9" s="71">
        <v>95253916</v>
      </c>
      <c r="BN9" s="71">
        <v>50348972</v>
      </c>
      <c r="BO9" s="71">
        <v>470205024</v>
      </c>
      <c r="BP9" s="71">
        <v>28723498</v>
      </c>
      <c r="BQ9" s="71">
        <v>26892652</v>
      </c>
      <c r="BR9" s="71">
        <v>40945984</v>
      </c>
      <c r="BS9" s="71">
        <v>20550094</v>
      </c>
      <c r="BT9" s="71">
        <v>8455833</v>
      </c>
      <c r="BU9" s="115">
        <v>107268049</v>
      </c>
      <c r="BV9" s="115"/>
      <c r="BW9" s="115"/>
      <c r="BX9" s="73">
        <v>1452280901</v>
      </c>
      <c r="BY9" s="115"/>
      <c r="BZ9" s="115">
        <v>405477895</v>
      </c>
      <c r="CA9" s="115">
        <v>383626848</v>
      </c>
      <c r="CB9" s="115">
        <v>11750187</v>
      </c>
      <c r="CC9" s="115"/>
      <c r="CD9" s="115">
        <v>209092568</v>
      </c>
      <c r="CE9" s="115">
        <v>15276218</v>
      </c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82">
        <f t="shared" si="0"/>
        <v>6836540487</v>
      </c>
      <c r="DG9" s="2"/>
    </row>
    <row r="10" spans="2:111" ht="12.75">
      <c r="B10" s="218" t="s">
        <v>576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>
        <v>861415</v>
      </c>
      <c r="BE10" s="71"/>
      <c r="BF10" s="71">
        <v>199475343</v>
      </c>
      <c r="BG10" s="71">
        <v>12860</v>
      </c>
      <c r="BH10" s="71"/>
      <c r="BI10" s="71">
        <v>517560</v>
      </c>
      <c r="BJ10" s="71">
        <v>131034985</v>
      </c>
      <c r="BK10" s="71">
        <v>237749742</v>
      </c>
      <c r="BL10" s="71"/>
      <c r="BM10" s="71">
        <v>17447452</v>
      </c>
      <c r="BN10" s="71">
        <v>15797091</v>
      </c>
      <c r="BO10" s="71">
        <v>437363994</v>
      </c>
      <c r="BP10" s="71"/>
      <c r="BQ10" s="71"/>
      <c r="BR10" s="71"/>
      <c r="BS10" s="71"/>
      <c r="BT10" s="71"/>
      <c r="BU10" s="115">
        <v>22052644</v>
      </c>
      <c r="BV10" s="115"/>
      <c r="BW10" s="115"/>
      <c r="BX10" s="73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82">
        <f t="shared" si="0"/>
        <v>1062313086</v>
      </c>
      <c r="DG10" s="2"/>
    </row>
    <row r="11" spans="2:256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>
        <v>1159537900</v>
      </c>
      <c r="BP11" s="71"/>
      <c r="BQ11" s="71"/>
      <c r="BR11" s="71"/>
      <c r="BS11" s="71"/>
      <c r="BT11" s="71"/>
      <c r="BU11" s="159"/>
      <c r="BV11" s="159"/>
      <c r="BW11" s="159"/>
      <c r="BX11" s="73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83">
        <f t="shared" si="0"/>
        <v>1159537900</v>
      </c>
      <c r="DG11" s="2"/>
      <c r="DJ11" t="s">
        <v>596</v>
      </c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2:256" s="2" customFormat="1" ht="13.5" thickBot="1">
      <c r="B12" s="220" t="s">
        <v>353</v>
      </c>
      <c r="C12" s="76">
        <f>SUM(C5:C11)</f>
        <v>63880908</v>
      </c>
      <c r="D12" s="76">
        <f aca="true" t="shared" si="1" ref="D12:BO12">SUM(D5:D11)</f>
        <v>28244426</v>
      </c>
      <c r="E12" s="76">
        <f t="shared" si="1"/>
        <v>31894386</v>
      </c>
      <c r="F12" s="76">
        <f t="shared" si="1"/>
        <v>20010066</v>
      </c>
      <c r="G12" s="76">
        <f t="shared" si="1"/>
        <v>33921009</v>
      </c>
      <c r="H12" s="76">
        <f t="shared" si="1"/>
        <v>10099435</v>
      </c>
      <c r="I12" s="76">
        <f t="shared" si="1"/>
        <v>99635995</v>
      </c>
      <c r="J12" s="76">
        <f t="shared" si="1"/>
        <v>21678861</v>
      </c>
      <c r="K12" s="76">
        <f t="shared" si="1"/>
        <v>3597471</v>
      </c>
      <c r="L12" s="76">
        <f t="shared" si="1"/>
        <v>3752639</v>
      </c>
      <c r="M12" s="76">
        <f t="shared" si="1"/>
        <v>3298480</v>
      </c>
      <c r="N12" s="76">
        <f t="shared" si="1"/>
        <v>3551500</v>
      </c>
      <c r="O12" s="76">
        <f t="shared" si="1"/>
        <v>3345737</v>
      </c>
      <c r="P12" s="76">
        <f t="shared" si="1"/>
        <v>3313650</v>
      </c>
      <c r="Q12" s="76">
        <f t="shared" si="1"/>
        <v>4252765</v>
      </c>
      <c r="R12" s="76">
        <f t="shared" si="1"/>
        <v>3546055</v>
      </c>
      <c r="S12" s="76">
        <f t="shared" si="1"/>
        <v>3868596</v>
      </c>
      <c r="T12" s="76">
        <f t="shared" si="1"/>
        <v>3265570</v>
      </c>
      <c r="U12" s="76">
        <f t="shared" si="1"/>
        <v>3758270</v>
      </c>
      <c r="V12" s="76">
        <f t="shared" si="1"/>
        <v>4274602</v>
      </c>
      <c r="W12" s="76">
        <f t="shared" si="1"/>
        <v>3735102</v>
      </c>
      <c r="X12" s="76">
        <f t="shared" si="1"/>
        <v>3850877</v>
      </c>
      <c r="Y12" s="76">
        <f t="shared" si="1"/>
        <v>3587525</v>
      </c>
      <c r="Z12" s="76">
        <f t="shared" si="1"/>
        <v>3646939</v>
      </c>
      <c r="AA12" s="76">
        <f t="shared" si="1"/>
        <v>3578755</v>
      </c>
      <c r="AB12" s="76">
        <f t="shared" si="1"/>
        <v>3355694</v>
      </c>
      <c r="AC12" s="76">
        <f t="shared" si="1"/>
        <v>4987196</v>
      </c>
      <c r="AD12" s="76">
        <f t="shared" si="1"/>
        <v>3664793</v>
      </c>
      <c r="AE12" s="76">
        <f t="shared" si="1"/>
        <v>3566398</v>
      </c>
      <c r="AF12" s="76">
        <f t="shared" si="1"/>
        <v>3416524</v>
      </c>
      <c r="AG12" s="76">
        <f t="shared" si="1"/>
        <v>3591085</v>
      </c>
      <c r="AH12" s="76">
        <f t="shared" si="1"/>
        <v>3661002</v>
      </c>
      <c r="AI12" s="76">
        <f t="shared" si="1"/>
        <v>3664350</v>
      </c>
      <c r="AJ12" s="76">
        <f t="shared" si="1"/>
        <v>4069037</v>
      </c>
      <c r="AK12" s="76">
        <f t="shared" si="1"/>
        <v>3825221</v>
      </c>
      <c r="AL12" s="76">
        <f t="shared" si="1"/>
        <v>3775459</v>
      </c>
      <c r="AM12" s="76">
        <f t="shared" si="1"/>
        <v>4670158</v>
      </c>
      <c r="AN12" s="76">
        <f t="shared" si="1"/>
        <v>4338457</v>
      </c>
      <c r="AO12" s="76">
        <f t="shared" si="1"/>
        <v>3653683</v>
      </c>
      <c r="AP12" s="76">
        <f t="shared" si="1"/>
        <v>108164577</v>
      </c>
      <c r="AQ12" s="76">
        <f t="shared" si="1"/>
        <v>75017191</v>
      </c>
      <c r="AR12" s="76">
        <f t="shared" si="1"/>
        <v>22937859</v>
      </c>
      <c r="AS12" s="76">
        <f t="shared" si="1"/>
        <v>54884807</v>
      </c>
      <c r="AT12" s="76">
        <f t="shared" si="1"/>
        <v>8473339</v>
      </c>
      <c r="AU12" s="76">
        <f t="shared" si="1"/>
        <v>24065474</v>
      </c>
      <c r="AV12" s="76">
        <f t="shared" si="1"/>
        <v>59790337</v>
      </c>
      <c r="AW12" s="76">
        <f t="shared" si="1"/>
        <v>174862802</v>
      </c>
      <c r="AX12" s="76">
        <f t="shared" si="1"/>
        <v>33669660</v>
      </c>
      <c r="AY12" s="76">
        <f t="shared" si="1"/>
        <v>60325593</v>
      </c>
      <c r="AZ12" s="76">
        <f t="shared" si="1"/>
        <v>59544671</v>
      </c>
      <c r="BA12" s="76">
        <f t="shared" si="1"/>
        <v>63126886</v>
      </c>
      <c r="BB12" s="76">
        <f t="shared" si="1"/>
        <v>50547343</v>
      </c>
      <c r="BC12" s="76">
        <f t="shared" si="1"/>
        <v>20607532</v>
      </c>
      <c r="BD12" s="76">
        <f t="shared" si="1"/>
        <v>64061801</v>
      </c>
      <c r="BE12" s="76">
        <f t="shared" si="1"/>
        <v>26052782</v>
      </c>
      <c r="BF12" s="76">
        <f t="shared" si="1"/>
        <v>7386423334</v>
      </c>
      <c r="BG12" s="76">
        <f t="shared" si="1"/>
        <v>28303884</v>
      </c>
      <c r="BH12" s="76">
        <f t="shared" si="1"/>
        <v>43547183</v>
      </c>
      <c r="BI12" s="76">
        <f t="shared" si="1"/>
        <v>155208107</v>
      </c>
      <c r="BJ12" s="76">
        <f t="shared" si="1"/>
        <v>4169786817</v>
      </c>
      <c r="BK12" s="76">
        <f t="shared" si="1"/>
        <v>9928450526</v>
      </c>
      <c r="BL12" s="76">
        <f t="shared" si="1"/>
        <v>1906191137</v>
      </c>
      <c r="BM12" s="76">
        <f t="shared" si="1"/>
        <v>765871801</v>
      </c>
      <c r="BN12" s="76">
        <f t="shared" si="1"/>
        <v>388674437</v>
      </c>
      <c r="BO12" s="76">
        <f t="shared" si="1"/>
        <v>2347948973</v>
      </c>
      <c r="BP12" s="76">
        <f aca="true" t="shared" si="2" ref="BP12:BU12">SUM(BP5:BP11)</f>
        <v>74187353</v>
      </c>
      <c r="BQ12" s="76">
        <f t="shared" si="2"/>
        <v>76409496</v>
      </c>
      <c r="BR12" s="76">
        <f t="shared" si="2"/>
        <v>134560164</v>
      </c>
      <c r="BS12" s="76">
        <f t="shared" si="2"/>
        <v>55358875</v>
      </c>
      <c r="BT12" s="76">
        <f t="shared" si="2"/>
        <v>16524040</v>
      </c>
      <c r="BU12" s="76">
        <f t="shared" si="2"/>
        <v>442205166</v>
      </c>
      <c r="BV12" s="76"/>
      <c r="BW12" s="76"/>
      <c r="BX12" s="76">
        <f aca="true" t="shared" si="3" ref="BX12:CE12">SUM(BX5:BX11)</f>
        <v>7141274285</v>
      </c>
      <c r="BY12" s="76">
        <f t="shared" si="3"/>
        <v>160364255</v>
      </c>
      <c r="BZ12" s="76">
        <f t="shared" si="3"/>
        <v>1666438556</v>
      </c>
      <c r="CA12" s="76">
        <f t="shared" si="3"/>
        <v>1494220520</v>
      </c>
      <c r="CB12" s="76">
        <f t="shared" si="3"/>
        <v>33344678</v>
      </c>
      <c r="CC12" s="76">
        <f t="shared" si="3"/>
        <v>3819364</v>
      </c>
      <c r="CD12" s="76">
        <f t="shared" si="3"/>
        <v>590808509</v>
      </c>
      <c r="CE12" s="76">
        <f t="shared" si="3"/>
        <v>37686965</v>
      </c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82">
        <f t="shared" si="0"/>
        <v>40379569755</v>
      </c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5">
        <f>SUM(HE5:HE11)</f>
        <v>0</v>
      </c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2:111" ht="13.5" thickBot="1">
      <c r="B13" s="378" t="s">
        <v>1083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79"/>
      <c r="CZ13" s="379"/>
      <c r="DA13" s="379"/>
      <c r="DB13" s="379"/>
      <c r="DC13" s="379"/>
      <c r="DD13" s="379"/>
      <c r="DE13" s="379"/>
      <c r="DF13" s="380"/>
      <c r="DG13" s="2"/>
    </row>
    <row r="14" spans="2:111" ht="12" customHeight="1">
      <c r="B14" s="217" t="s">
        <v>577</v>
      </c>
      <c r="C14" s="69">
        <v>533363</v>
      </c>
      <c r="D14" s="69">
        <v>792035</v>
      </c>
      <c r="E14" s="69">
        <v>869560</v>
      </c>
      <c r="F14" s="69">
        <v>1146643</v>
      </c>
      <c r="G14" s="69">
        <v>1095652</v>
      </c>
      <c r="H14" s="69">
        <v>1708319</v>
      </c>
      <c r="I14" s="69">
        <v>739863</v>
      </c>
      <c r="J14" s="69">
        <v>223477</v>
      </c>
      <c r="K14" s="69">
        <v>82613</v>
      </c>
      <c r="L14" s="69">
        <v>98095</v>
      </c>
      <c r="M14" s="69">
        <v>129196</v>
      </c>
      <c r="N14" s="69">
        <v>136997</v>
      </c>
      <c r="O14" s="69">
        <v>108095</v>
      </c>
      <c r="P14" s="69">
        <v>45989</v>
      </c>
      <c r="Q14" s="69">
        <v>126010</v>
      </c>
      <c r="R14" s="69">
        <v>102548</v>
      </c>
      <c r="S14" s="69">
        <v>101336</v>
      </c>
      <c r="T14" s="69">
        <v>90481</v>
      </c>
      <c r="U14" s="69">
        <v>128226</v>
      </c>
      <c r="V14" s="69">
        <v>60097</v>
      </c>
      <c r="W14" s="69">
        <v>116655</v>
      </c>
      <c r="X14" s="69">
        <v>112132</v>
      </c>
      <c r="Y14" s="69">
        <v>63762</v>
      </c>
      <c r="Z14" s="69">
        <v>90922</v>
      </c>
      <c r="AA14" s="69">
        <v>177515</v>
      </c>
      <c r="AB14" s="69">
        <v>84856</v>
      </c>
      <c r="AC14" s="69">
        <v>79927</v>
      </c>
      <c r="AD14" s="69">
        <v>59249</v>
      </c>
      <c r="AE14" s="69">
        <v>32296</v>
      </c>
      <c r="AF14" s="69">
        <v>147527</v>
      </c>
      <c r="AG14" s="69">
        <v>56178</v>
      </c>
      <c r="AH14" s="69">
        <v>103261</v>
      </c>
      <c r="AI14" s="69">
        <v>63855</v>
      </c>
      <c r="AJ14" s="69">
        <v>252758</v>
      </c>
      <c r="AK14" s="69">
        <v>85071</v>
      </c>
      <c r="AL14" s="69">
        <v>70373</v>
      </c>
      <c r="AM14" s="69">
        <v>85043</v>
      </c>
      <c r="AN14" s="69">
        <v>105120</v>
      </c>
      <c r="AO14" s="69">
        <v>69125</v>
      </c>
      <c r="AP14" s="69">
        <v>823965</v>
      </c>
      <c r="AQ14" s="69">
        <v>4469422</v>
      </c>
      <c r="AR14" s="69">
        <v>7109275</v>
      </c>
      <c r="AS14" s="69">
        <v>4866500</v>
      </c>
      <c r="AT14" s="69">
        <v>210625</v>
      </c>
      <c r="AU14" s="69">
        <v>464494</v>
      </c>
      <c r="AV14" s="69">
        <v>8134878</v>
      </c>
      <c r="AW14" s="69">
        <v>2221575</v>
      </c>
      <c r="AX14" s="69">
        <v>915186</v>
      </c>
      <c r="AY14" s="69">
        <v>147312569</v>
      </c>
      <c r="AZ14" s="69">
        <v>3384547</v>
      </c>
      <c r="BA14" s="69">
        <v>7379953</v>
      </c>
      <c r="BB14" s="69">
        <v>6949287</v>
      </c>
      <c r="BC14" s="69">
        <v>30811929</v>
      </c>
      <c r="BD14" s="69">
        <v>2352242</v>
      </c>
      <c r="BE14" s="69">
        <v>1338795</v>
      </c>
      <c r="BF14" s="69">
        <v>120265136</v>
      </c>
      <c r="BG14" s="69">
        <v>360119</v>
      </c>
      <c r="BH14" s="69">
        <v>3837984</v>
      </c>
      <c r="BI14" s="69">
        <v>117491912</v>
      </c>
      <c r="BJ14" s="69">
        <v>27839442</v>
      </c>
      <c r="BK14" s="69">
        <v>4633895</v>
      </c>
      <c r="BL14" s="69">
        <v>5137723</v>
      </c>
      <c r="BM14" s="69">
        <v>1969476</v>
      </c>
      <c r="BN14" s="69">
        <v>24902409</v>
      </c>
      <c r="BO14" s="69">
        <v>5310943</v>
      </c>
      <c r="BP14" s="69">
        <v>3322830</v>
      </c>
      <c r="BQ14" s="69">
        <v>2039509</v>
      </c>
      <c r="BR14" s="69">
        <v>4843822</v>
      </c>
      <c r="BS14" s="69">
        <v>887079</v>
      </c>
      <c r="BT14" s="69">
        <v>350973</v>
      </c>
      <c r="BU14" s="146">
        <v>7855876</v>
      </c>
      <c r="BV14" s="81"/>
      <c r="BW14" s="81"/>
      <c r="BX14" s="69">
        <v>155323001</v>
      </c>
      <c r="BY14" s="69">
        <v>1096483</v>
      </c>
      <c r="BZ14" s="69">
        <v>17884739</v>
      </c>
      <c r="CA14" s="69">
        <v>8495544</v>
      </c>
      <c r="CB14" s="69">
        <v>444637</v>
      </c>
      <c r="CC14" s="69">
        <v>75797</v>
      </c>
      <c r="CD14" s="69">
        <v>83921900</v>
      </c>
      <c r="CE14" s="69">
        <v>874370</v>
      </c>
      <c r="CF14" s="69"/>
      <c r="CG14" s="69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100">
        <f aca="true" t="shared" si="4" ref="DF14:DF22">SUM(C14:DE14)</f>
        <v>838085061</v>
      </c>
      <c r="DG14" s="2"/>
    </row>
    <row r="15" spans="2:111" ht="12.75">
      <c r="B15" s="218" t="s">
        <v>578</v>
      </c>
      <c r="C15" s="71">
        <v>658372</v>
      </c>
      <c r="D15" s="71">
        <v>55715</v>
      </c>
      <c r="E15" s="71">
        <v>75319</v>
      </c>
      <c r="F15" s="71">
        <v>101854</v>
      </c>
      <c r="G15" s="71">
        <v>155076</v>
      </c>
      <c r="H15" s="71">
        <v>279831</v>
      </c>
      <c r="I15" s="71">
        <v>91175</v>
      </c>
      <c r="J15" s="71">
        <v>24933</v>
      </c>
      <c r="K15" s="71">
        <v>15936</v>
      </c>
      <c r="L15" s="71">
        <v>18679</v>
      </c>
      <c r="M15" s="71">
        <v>27209</v>
      </c>
      <c r="N15" s="71">
        <v>22609</v>
      </c>
      <c r="O15" s="71">
        <v>7442</v>
      </c>
      <c r="P15" s="71">
        <v>2499</v>
      </c>
      <c r="Q15" s="71">
        <v>24476</v>
      </c>
      <c r="R15" s="71">
        <v>17275</v>
      </c>
      <c r="S15" s="71">
        <v>10802</v>
      </c>
      <c r="T15" s="71">
        <v>7551</v>
      </c>
      <c r="U15" s="71">
        <v>4731</v>
      </c>
      <c r="V15" s="71">
        <v>15180</v>
      </c>
      <c r="W15" s="71">
        <v>12649</v>
      </c>
      <c r="X15" s="71">
        <v>19363</v>
      </c>
      <c r="Y15" s="71">
        <v>17217</v>
      </c>
      <c r="Z15" s="71">
        <v>29628</v>
      </c>
      <c r="AA15" s="71">
        <v>18923</v>
      </c>
      <c r="AB15" s="71">
        <v>14089</v>
      </c>
      <c r="AC15" s="71">
        <v>8622</v>
      </c>
      <c r="AD15" s="71">
        <v>20050</v>
      </c>
      <c r="AE15" s="71">
        <v>3654</v>
      </c>
      <c r="AF15" s="71">
        <v>14474</v>
      </c>
      <c r="AG15" s="71">
        <v>4981</v>
      </c>
      <c r="AH15" s="71">
        <v>18068</v>
      </c>
      <c r="AI15" s="71">
        <v>11036</v>
      </c>
      <c r="AJ15" s="71">
        <v>36676</v>
      </c>
      <c r="AK15" s="71">
        <v>11978</v>
      </c>
      <c r="AL15" s="71">
        <v>11588</v>
      </c>
      <c r="AM15" s="71">
        <v>7427</v>
      </c>
      <c r="AN15" s="71">
        <v>23622</v>
      </c>
      <c r="AO15" s="71">
        <v>4216</v>
      </c>
      <c r="AP15" s="71">
        <v>261468</v>
      </c>
      <c r="AQ15" s="71">
        <v>371673</v>
      </c>
      <c r="AR15" s="71">
        <v>204100</v>
      </c>
      <c r="AS15" s="71">
        <v>832965</v>
      </c>
      <c r="AT15" s="71">
        <v>60929</v>
      </c>
      <c r="AU15" s="71">
        <v>80531</v>
      </c>
      <c r="AV15" s="71">
        <v>229936</v>
      </c>
      <c r="AW15" s="71">
        <v>810947</v>
      </c>
      <c r="AX15" s="71">
        <v>192060</v>
      </c>
      <c r="AY15" s="71">
        <v>168928</v>
      </c>
      <c r="AZ15" s="71">
        <v>313327</v>
      </c>
      <c r="BA15" s="71">
        <v>1147368</v>
      </c>
      <c r="BB15" s="71">
        <v>234859</v>
      </c>
      <c r="BC15" s="71">
        <v>149583</v>
      </c>
      <c r="BD15" s="71">
        <v>85406</v>
      </c>
      <c r="BE15" s="71">
        <v>155761</v>
      </c>
      <c r="BF15" s="71">
        <v>381659</v>
      </c>
      <c r="BG15" s="71">
        <v>92766</v>
      </c>
      <c r="BH15" s="71">
        <v>156420</v>
      </c>
      <c r="BI15" s="71">
        <v>472561</v>
      </c>
      <c r="BJ15" s="71">
        <v>202816</v>
      </c>
      <c r="BK15" s="71">
        <v>235781</v>
      </c>
      <c r="BL15" s="71">
        <v>350760</v>
      </c>
      <c r="BM15" s="71">
        <v>45990</v>
      </c>
      <c r="BN15" s="71">
        <v>672470</v>
      </c>
      <c r="BO15" s="71">
        <v>2034388</v>
      </c>
      <c r="BP15" s="71">
        <v>741673</v>
      </c>
      <c r="BQ15" s="71">
        <v>77526</v>
      </c>
      <c r="BR15" s="71">
        <v>568433</v>
      </c>
      <c r="BS15" s="71">
        <v>253040</v>
      </c>
      <c r="BT15" s="71">
        <v>183691</v>
      </c>
      <c r="BU15" s="115">
        <v>5796757</v>
      </c>
      <c r="BV15" s="73"/>
      <c r="BW15" s="73"/>
      <c r="BX15" s="71">
        <v>11292493</v>
      </c>
      <c r="BY15" s="71">
        <v>436835</v>
      </c>
      <c r="BZ15" s="71">
        <v>1943333</v>
      </c>
      <c r="CA15" s="71">
        <v>957834</v>
      </c>
      <c r="CB15" s="71">
        <v>145385</v>
      </c>
      <c r="CC15" s="71">
        <v>17806</v>
      </c>
      <c r="CD15" s="71">
        <v>3340413</v>
      </c>
      <c r="CE15" s="71">
        <v>50197</v>
      </c>
      <c r="CF15" s="71"/>
      <c r="CG15" s="71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99">
        <f t="shared" si="4"/>
        <v>37655793</v>
      </c>
      <c r="DG15" s="2"/>
    </row>
    <row r="16" spans="2:111" ht="12.75">
      <c r="B16" s="218" t="s">
        <v>579</v>
      </c>
      <c r="C16" s="71">
        <v>151680</v>
      </c>
      <c r="D16" s="71">
        <v>13953</v>
      </c>
      <c r="E16" s="71">
        <v>153009</v>
      </c>
      <c r="F16" s="71">
        <v>33865</v>
      </c>
      <c r="G16" s="71">
        <v>52337</v>
      </c>
      <c r="H16" s="71">
        <v>74923</v>
      </c>
      <c r="I16" s="71">
        <v>80120</v>
      </c>
      <c r="J16" s="71">
        <v>54828</v>
      </c>
      <c r="K16" s="71">
        <v>7301</v>
      </c>
      <c r="L16" s="71">
        <v>67254</v>
      </c>
      <c r="M16" s="71">
        <v>14990</v>
      </c>
      <c r="N16" s="71">
        <v>11014</v>
      </c>
      <c r="O16" s="71">
        <v>13383</v>
      </c>
      <c r="P16" s="71">
        <v>6374</v>
      </c>
      <c r="Q16" s="71">
        <v>3591</v>
      </c>
      <c r="R16" s="71">
        <v>7434</v>
      </c>
      <c r="S16" s="71">
        <v>12632</v>
      </c>
      <c r="T16" s="71">
        <v>10518</v>
      </c>
      <c r="U16" s="71">
        <v>25574</v>
      </c>
      <c r="V16" s="71">
        <v>8149</v>
      </c>
      <c r="W16" s="71">
        <v>40231</v>
      </c>
      <c r="X16" s="71">
        <v>24282</v>
      </c>
      <c r="Y16" s="71">
        <v>13743</v>
      </c>
      <c r="Z16" s="71">
        <v>45965</v>
      </c>
      <c r="AA16" s="71">
        <v>22232</v>
      </c>
      <c r="AB16" s="71">
        <v>1191</v>
      </c>
      <c r="AC16" s="71">
        <v>23759</v>
      </c>
      <c r="AD16" s="71">
        <v>23690</v>
      </c>
      <c r="AE16" s="71">
        <v>26414</v>
      </c>
      <c r="AF16" s="71">
        <v>15663</v>
      </c>
      <c r="AG16" s="71">
        <v>3768</v>
      </c>
      <c r="AH16" s="71">
        <v>33273</v>
      </c>
      <c r="AI16" s="71">
        <v>33325</v>
      </c>
      <c r="AJ16" s="71">
        <v>22495</v>
      </c>
      <c r="AK16" s="71">
        <v>33153</v>
      </c>
      <c r="AL16" s="71">
        <v>7687</v>
      </c>
      <c r="AM16" s="71">
        <v>55953</v>
      </c>
      <c r="AN16" s="71">
        <v>30706</v>
      </c>
      <c r="AO16" s="71">
        <v>38648</v>
      </c>
      <c r="AP16" s="71">
        <v>104202</v>
      </c>
      <c r="AQ16" s="71">
        <v>396767</v>
      </c>
      <c r="AR16" s="71">
        <v>410432</v>
      </c>
      <c r="AS16" s="71">
        <v>448143</v>
      </c>
      <c r="AT16" s="71">
        <v>34052</v>
      </c>
      <c r="AU16" s="71">
        <v>85287</v>
      </c>
      <c r="AV16" s="71">
        <v>890533</v>
      </c>
      <c r="AW16" s="71">
        <v>233492</v>
      </c>
      <c r="AX16" s="71">
        <v>147410</v>
      </c>
      <c r="AY16" s="71">
        <v>326537</v>
      </c>
      <c r="AZ16" s="71">
        <v>587228</v>
      </c>
      <c r="BA16" s="71">
        <v>499906</v>
      </c>
      <c r="BB16" s="71">
        <v>166050</v>
      </c>
      <c r="BC16" s="71">
        <v>113368</v>
      </c>
      <c r="BD16" s="71">
        <v>175191</v>
      </c>
      <c r="BE16" s="71">
        <v>43379</v>
      </c>
      <c r="BF16" s="71">
        <v>399634</v>
      </c>
      <c r="BG16" s="71">
        <v>71100</v>
      </c>
      <c r="BH16" s="71">
        <v>53799</v>
      </c>
      <c r="BI16" s="71">
        <v>336123</v>
      </c>
      <c r="BJ16" s="71">
        <v>234977</v>
      </c>
      <c r="BK16" s="71">
        <v>290088</v>
      </c>
      <c r="BL16" s="71">
        <v>3008843</v>
      </c>
      <c r="BM16" s="71">
        <v>235462</v>
      </c>
      <c r="BN16" s="71">
        <v>1003357</v>
      </c>
      <c r="BO16" s="71">
        <v>353358</v>
      </c>
      <c r="BP16" s="71">
        <v>105984</v>
      </c>
      <c r="BQ16" s="71">
        <v>198492</v>
      </c>
      <c r="BR16" s="71">
        <v>1184145</v>
      </c>
      <c r="BS16" s="71">
        <v>948711</v>
      </c>
      <c r="BT16" s="71">
        <v>57284</v>
      </c>
      <c r="BU16" s="115">
        <v>4123692</v>
      </c>
      <c r="BV16" s="73"/>
      <c r="BW16" s="73"/>
      <c r="BX16" s="71">
        <v>20445887</v>
      </c>
      <c r="BY16" s="71">
        <v>922773</v>
      </c>
      <c r="BZ16" s="71">
        <v>4131900</v>
      </c>
      <c r="CA16" s="71">
        <v>3146247</v>
      </c>
      <c r="CB16" s="71">
        <v>94193</v>
      </c>
      <c r="CC16" s="71">
        <v>35063</v>
      </c>
      <c r="CD16" s="71">
        <v>1640447</v>
      </c>
      <c r="CE16" s="71">
        <v>89376</v>
      </c>
      <c r="CF16" s="71"/>
      <c r="CG16" s="71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99">
        <f t="shared" si="4"/>
        <v>49072019</v>
      </c>
      <c r="DG16" s="2"/>
    </row>
    <row r="17" spans="2:111" ht="12.75">
      <c r="B17" s="218" t="s">
        <v>580</v>
      </c>
      <c r="C17" s="71">
        <v>198048</v>
      </c>
      <c r="D17" s="71">
        <v>72944</v>
      </c>
      <c r="E17" s="71">
        <v>25589</v>
      </c>
      <c r="F17" s="71">
        <v>27721</v>
      </c>
      <c r="G17" s="71">
        <v>47857</v>
      </c>
      <c r="H17" s="71">
        <v>227000</v>
      </c>
      <c r="I17" s="71">
        <v>134189</v>
      </c>
      <c r="J17" s="71">
        <v>12384</v>
      </c>
      <c r="K17" s="71">
        <v>6758</v>
      </c>
      <c r="L17" s="71">
        <v>60728</v>
      </c>
      <c r="M17" s="71">
        <v>9202</v>
      </c>
      <c r="N17" s="71">
        <v>16638</v>
      </c>
      <c r="O17" s="71">
        <v>15036</v>
      </c>
      <c r="P17" s="71">
        <v>2398</v>
      </c>
      <c r="Q17" s="71">
        <v>8005</v>
      </c>
      <c r="R17" s="73">
        <v>8663</v>
      </c>
      <c r="S17" s="71">
        <v>13715</v>
      </c>
      <c r="T17" s="71">
        <v>20342</v>
      </c>
      <c r="U17" s="71">
        <v>17501</v>
      </c>
      <c r="V17" s="71">
        <v>6784</v>
      </c>
      <c r="W17" s="71"/>
      <c r="X17" s="71">
        <v>28128</v>
      </c>
      <c r="Y17" s="71">
        <v>26720</v>
      </c>
      <c r="Z17" s="71">
        <v>6649</v>
      </c>
      <c r="AA17" s="71">
        <v>51250</v>
      </c>
      <c r="AB17" s="71">
        <v>5364</v>
      </c>
      <c r="AC17" s="71">
        <v>24742</v>
      </c>
      <c r="AD17" s="71">
        <v>23210</v>
      </c>
      <c r="AE17" s="71">
        <v>4374</v>
      </c>
      <c r="AF17" s="71">
        <v>32399</v>
      </c>
      <c r="AG17" s="71">
        <v>497</v>
      </c>
      <c r="AH17" s="71">
        <v>24885</v>
      </c>
      <c r="AI17" s="71">
        <v>58995</v>
      </c>
      <c r="AJ17" s="71">
        <v>75408</v>
      </c>
      <c r="AK17" s="71">
        <v>22305</v>
      </c>
      <c r="AL17" s="71">
        <v>23616</v>
      </c>
      <c r="AM17" s="71">
        <v>4591</v>
      </c>
      <c r="AN17" s="71">
        <v>102777</v>
      </c>
      <c r="AO17" s="73">
        <v>2275</v>
      </c>
      <c r="AP17" s="71">
        <v>192591</v>
      </c>
      <c r="AQ17" s="71">
        <v>202808</v>
      </c>
      <c r="AR17" s="71">
        <v>326177</v>
      </c>
      <c r="AS17" s="71">
        <v>554441</v>
      </c>
      <c r="AT17" s="71">
        <v>19091</v>
      </c>
      <c r="AU17" s="71">
        <v>159924</v>
      </c>
      <c r="AV17" s="71">
        <v>9912865</v>
      </c>
      <c r="AW17" s="71">
        <v>585791</v>
      </c>
      <c r="AX17" s="71">
        <v>256910</v>
      </c>
      <c r="AY17" s="71">
        <v>124142</v>
      </c>
      <c r="AZ17" s="71">
        <v>531315</v>
      </c>
      <c r="BA17" s="71">
        <v>1217030</v>
      </c>
      <c r="BB17" s="71">
        <v>345515</v>
      </c>
      <c r="BC17" s="71">
        <v>175702</v>
      </c>
      <c r="BD17" s="71">
        <v>197114</v>
      </c>
      <c r="BE17" s="71">
        <v>149073</v>
      </c>
      <c r="BF17" s="71">
        <v>2479675</v>
      </c>
      <c r="BG17" s="71">
        <v>18816</v>
      </c>
      <c r="BH17" s="73"/>
      <c r="BI17" s="71">
        <v>1157191</v>
      </c>
      <c r="BJ17" s="71">
        <v>482597</v>
      </c>
      <c r="BK17" s="71">
        <v>654408</v>
      </c>
      <c r="BL17" s="71">
        <v>313314</v>
      </c>
      <c r="BM17" s="71">
        <v>373322</v>
      </c>
      <c r="BN17" s="71">
        <v>1481806</v>
      </c>
      <c r="BO17" s="71">
        <v>664347</v>
      </c>
      <c r="BP17" s="71">
        <v>203238</v>
      </c>
      <c r="BQ17" s="71">
        <v>391496</v>
      </c>
      <c r="BR17" s="71">
        <v>3262443</v>
      </c>
      <c r="BS17" s="71">
        <v>1796906</v>
      </c>
      <c r="BT17" s="71">
        <v>92510</v>
      </c>
      <c r="BU17" s="115">
        <v>1436350</v>
      </c>
      <c r="BV17" s="73"/>
      <c r="BW17" s="73"/>
      <c r="BX17" s="71">
        <v>36744792</v>
      </c>
      <c r="BY17" s="71">
        <v>5269588</v>
      </c>
      <c r="BZ17" s="71">
        <v>13920014</v>
      </c>
      <c r="CA17" s="71">
        <v>8924183</v>
      </c>
      <c r="CB17" s="71">
        <v>432097</v>
      </c>
      <c r="CC17" s="71">
        <v>575</v>
      </c>
      <c r="CD17" s="71">
        <v>7346499</v>
      </c>
      <c r="CE17" s="71">
        <v>101313</v>
      </c>
      <c r="CF17" s="71"/>
      <c r="CG17" s="71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99">
        <f t="shared" si="4"/>
        <v>103947656</v>
      </c>
      <c r="DG17" s="2"/>
    </row>
    <row r="18" spans="2:111" ht="24">
      <c r="B18" s="218" t="s">
        <v>592</v>
      </c>
      <c r="C18" s="71">
        <v>78930</v>
      </c>
      <c r="D18" s="71">
        <v>45808</v>
      </c>
      <c r="E18" s="71">
        <v>14610</v>
      </c>
      <c r="F18" s="71">
        <v>37758</v>
      </c>
      <c r="G18" s="71">
        <v>2243</v>
      </c>
      <c r="H18" s="71">
        <v>29461</v>
      </c>
      <c r="I18" s="71">
        <v>379</v>
      </c>
      <c r="J18" s="71">
        <v>6649</v>
      </c>
      <c r="K18" s="71">
        <v>427</v>
      </c>
      <c r="L18" s="71">
        <v>1267</v>
      </c>
      <c r="M18" s="71">
        <v>3678</v>
      </c>
      <c r="N18" s="71">
        <v>2272</v>
      </c>
      <c r="O18" s="71">
        <v>4093</v>
      </c>
      <c r="P18" s="71">
        <v>155</v>
      </c>
      <c r="Q18" s="73"/>
      <c r="R18" s="71">
        <v>4329</v>
      </c>
      <c r="S18" s="71">
        <v>3424</v>
      </c>
      <c r="T18" s="71">
        <v>913</v>
      </c>
      <c r="U18" s="71"/>
      <c r="V18" s="71"/>
      <c r="W18" s="71">
        <v>3650</v>
      </c>
      <c r="X18" s="73"/>
      <c r="Y18" s="71">
        <v>1289</v>
      </c>
      <c r="Z18" s="71">
        <v>778</v>
      </c>
      <c r="AA18" s="71">
        <v>4354</v>
      </c>
      <c r="AB18" s="71">
        <v>638</v>
      </c>
      <c r="AC18" s="71">
        <v>401</v>
      </c>
      <c r="AD18" s="71">
        <v>1734</v>
      </c>
      <c r="AE18" s="71">
        <v>215</v>
      </c>
      <c r="AF18" s="71">
        <v>3840</v>
      </c>
      <c r="AG18" s="71">
        <v>189</v>
      </c>
      <c r="AH18" s="71">
        <v>1350</v>
      </c>
      <c r="AI18" s="71">
        <v>5942</v>
      </c>
      <c r="AJ18" s="71">
        <v>1335</v>
      </c>
      <c r="AK18" s="71"/>
      <c r="AL18" s="71"/>
      <c r="AM18" s="71">
        <v>456</v>
      </c>
      <c r="AN18" s="71">
        <v>1051</v>
      </c>
      <c r="AO18" s="73"/>
      <c r="AP18" s="71">
        <v>71942</v>
      </c>
      <c r="AQ18" s="71">
        <v>47659</v>
      </c>
      <c r="AR18" s="71">
        <v>203210</v>
      </c>
      <c r="AS18" s="71">
        <v>141549</v>
      </c>
      <c r="AT18" s="71">
        <v>3972</v>
      </c>
      <c r="AU18" s="71">
        <v>34230</v>
      </c>
      <c r="AV18" s="71">
        <v>4518059</v>
      </c>
      <c r="AW18" s="71">
        <v>34043</v>
      </c>
      <c r="AX18" s="71">
        <v>10004</v>
      </c>
      <c r="AY18" s="71">
        <v>26427</v>
      </c>
      <c r="AZ18" s="73"/>
      <c r="BA18" s="71">
        <v>41865</v>
      </c>
      <c r="BB18" s="71">
        <v>69541</v>
      </c>
      <c r="BC18" s="71">
        <v>35547</v>
      </c>
      <c r="BD18" s="71">
        <v>9750</v>
      </c>
      <c r="BE18" s="71">
        <v>15419</v>
      </c>
      <c r="BF18" s="71">
        <v>7638</v>
      </c>
      <c r="BG18" s="71">
        <v>2189</v>
      </c>
      <c r="BH18" s="73"/>
      <c r="BI18" s="71">
        <v>33100</v>
      </c>
      <c r="BJ18" s="71">
        <v>19438</v>
      </c>
      <c r="BK18" s="71">
        <v>236456</v>
      </c>
      <c r="BL18" s="71">
        <v>22657</v>
      </c>
      <c r="BM18" s="73">
        <v>4740</v>
      </c>
      <c r="BN18" s="71">
        <v>137787</v>
      </c>
      <c r="BO18" s="71">
        <v>204032</v>
      </c>
      <c r="BP18" s="71">
        <v>237464</v>
      </c>
      <c r="BQ18" s="71">
        <v>10713</v>
      </c>
      <c r="BR18" s="71">
        <v>112238</v>
      </c>
      <c r="BS18" s="71">
        <v>32007</v>
      </c>
      <c r="BT18" s="71">
        <v>22801</v>
      </c>
      <c r="BU18" s="115">
        <v>1353420</v>
      </c>
      <c r="BV18" s="73"/>
      <c r="BW18" s="73"/>
      <c r="BX18" s="71">
        <v>1288053</v>
      </c>
      <c r="BY18" s="71">
        <v>675916</v>
      </c>
      <c r="BZ18" s="71">
        <v>1766357</v>
      </c>
      <c r="CA18" s="71">
        <v>413332</v>
      </c>
      <c r="CB18" s="71">
        <v>23548</v>
      </c>
      <c r="CC18" s="71">
        <v>406</v>
      </c>
      <c r="CD18" s="71">
        <v>680476</v>
      </c>
      <c r="CE18" s="71"/>
      <c r="CF18" s="71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99">
        <f t="shared" si="4"/>
        <v>12811603</v>
      </c>
      <c r="DG18" s="2"/>
    </row>
    <row r="19" spans="2:111" ht="12.75">
      <c r="B19" s="218" t="s">
        <v>581</v>
      </c>
      <c r="C19" s="71">
        <v>58513</v>
      </c>
      <c r="D19" s="71">
        <v>5348</v>
      </c>
      <c r="E19" s="71">
        <v>20148</v>
      </c>
      <c r="F19" s="71">
        <v>9519</v>
      </c>
      <c r="G19" s="71">
        <v>31267</v>
      </c>
      <c r="H19" s="71">
        <v>51717</v>
      </c>
      <c r="I19" s="71">
        <v>25997</v>
      </c>
      <c r="J19" s="71">
        <v>24933</v>
      </c>
      <c r="K19" s="71">
        <v>35418</v>
      </c>
      <c r="L19" s="71">
        <v>63246</v>
      </c>
      <c r="M19" s="71">
        <v>76681</v>
      </c>
      <c r="N19" s="71">
        <v>92837</v>
      </c>
      <c r="O19" s="71">
        <v>76719</v>
      </c>
      <c r="P19" s="71">
        <v>29889</v>
      </c>
      <c r="Q19" s="71">
        <v>36179</v>
      </c>
      <c r="R19" s="71">
        <v>79007</v>
      </c>
      <c r="S19" s="71">
        <v>82335</v>
      </c>
      <c r="T19" s="71">
        <v>39425</v>
      </c>
      <c r="U19" s="71">
        <v>116674</v>
      </c>
      <c r="V19" s="71">
        <v>133260</v>
      </c>
      <c r="W19" s="71">
        <v>49412</v>
      </c>
      <c r="X19" s="71">
        <v>60679</v>
      </c>
      <c r="Y19" s="71">
        <v>72371</v>
      </c>
      <c r="Z19" s="71">
        <v>37400</v>
      </c>
      <c r="AA19" s="71">
        <v>29881</v>
      </c>
      <c r="AB19" s="71">
        <v>84017</v>
      </c>
      <c r="AC19" s="71">
        <v>33743</v>
      </c>
      <c r="AD19" s="71">
        <v>45126</v>
      </c>
      <c r="AE19" s="71">
        <v>48330</v>
      </c>
      <c r="AF19" s="71">
        <v>44762</v>
      </c>
      <c r="AG19" s="71">
        <v>22449</v>
      </c>
      <c r="AH19" s="71">
        <v>39515</v>
      </c>
      <c r="AI19" s="71">
        <v>50262</v>
      </c>
      <c r="AJ19" s="71">
        <v>87154</v>
      </c>
      <c r="AK19" s="73">
        <v>125675</v>
      </c>
      <c r="AL19" s="73">
        <v>30712</v>
      </c>
      <c r="AM19" s="115">
        <v>73083</v>
      </c>
      <c r="AN19" s="71">
        <v>60645</v>
      </c>
      <c r="AO19" s="71">
        <v>18895</v>
      </c>
      <c r="AP19" s="71">
        <v>19789</v>
      </c>
      <c r="AQ19" s="71">
        <v>27107</v>
      </c>
      <c r="AR19" s="71">
        <v>15431</v>
      </c>
      <c r="AS19" s="71">
        <v>67372</v>
      </c>
      <c r="AT19" s="71">
        <v>1617</v>
      </c>
      <c r="AU19" s="71">
        <v>9542</v>
      </c>
      <c r="AV19" s="71">
        <v>239613</v>
      </c>
      <c r="AW19" s="71">
        <v>58944</v>
      </c>
      <c r="AX19" s="71">
        <v>54035</v>
      </c>
      <c r="AY19" s="71">
        <v>7394</v>
      </c>
      <c r="AZ19" s="71">
        <v>5987</v>
      </c>
      <c r="BA19" s="71">
        <v>133606</v>
      </c>
      <c r="BB19" s="71">
        <v>15018</v>
      </c>
      <c r="BC19" s="71">
        <v>39606</v>
      </c>
      <c r="BD19" s="71">
        <v>5508</v>
      </c>
      <c r="BE19" s="71">
        <v>3035</v>
      </c>
      <c r="BF19" s="71">
        <v>105336</v>
      </c>
      <c r="BG19" s="71">
        <v>73382</v>
      </c>
      <c r="BH19" s="71">
        <v>1422</v>
      </c>
      <c r="BI19" s="71">
        <v>82614</v>
      </c>
      <c r="BJ19" s="71">
        <v>41</v>
      </c>
      <c r="BK19" s="71">
        <v>34369</v>
      </c>
      <c r="BL19" s="71">
        <v>71100</v>
      </c>
      <c r="BM19" s="71">
        <v>11791</v>
      </c>
      <c r="BN19" s="71">
        <v>143854</v>
      </c>
      <c r="BO19" s="71">
        <v>44043</v>
      </c>
      <c r="BP19" s="71">
        <v>70773</v>
      </c>
      <c r="BQ19" s="71"/>
      <c r="BR19" s="71">
        <v>6699176</v>
      </c>
      <c r="BS19" s="71">
        <v>26711</v>
      </c>
      <c r="BT19" s="71">
        <v>4498</v>
      </c>
      <c r="BU19" s="115">
        <v>2232761</v>
      </c>
      <c r="BV19" s="73"/>
      <c r="BW19" s="73"/>
      <c r="BX19" s="71">
        <v>8023765</v>
      </c>
      <c r="BY19" s="71">
        <v>958600</v>
      </c>
      <c r="BZ19" s="71">
        <v>9379913</v>
      </c>
      <c r="CA19" s="71">
        <v>1173647</v>
      </c>
      <c r="CB19" s="71">
        <v>153576</v>
      </c>
      <c r="CC19" s="71"/>
      <c r="CD19" s="71">
        <v>15570622</v>
      </c>
      <c r="CE19" s="71"/>
      <c r="CF19" s="71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99">
        <f t="shared" si="4"/>
        <v>47668821</v>
      </c>
      <c r="DG19" s="2"/>
    </row>
    <row r="20" spans="2:111" ht="24">
      <c r="B20" s="218" t="s">
        <v>582</v>
      </c>
      <c r="C20" s="71">
        <v>23604</v>
      </c>
      <c r="D20" s="71">
        <v>211657</v>
      </c>
      <c r="E20" s="71">
        <v>19648</v>
      </c>
      <c r="F20" s="71">
        <v>38853</v>
      </c>
      <c r="G20" s="71">
        <v>113760</v>
      </c>
      <c r="H20" s="71">
        <v>10345</v>
      </c>
      <c r="I20" s="71">
        <v>379</v>
      </c>
      <c r="J20" s="71">
        <v>66489</v>
      </c>
      <c r="K20" s="71">
        <v>9697</v>
      </c>
      <c r="L20" s="71">
        <v>5045</v>
      </c>
      <c r="M20" s="71">
        <v>24396</v>
      </c>
      <c r="N20" s="71">
        <v>10270</v>
      </c>
      <c r="O20" s="71">
        <v>35815</v>
      </c>
      <c r="P20" s="71">
        <v>979</v>
      </c>
      <c r="Q20" s="71">
        <v>7757</v>
      </c>
      <c r="R20" s="71"/>
      <c r="S20" s="71">
        <v>24121</v>
      </c>
      <c r="T20" s="71">
        <v>5332</v>
      </c>
      <c r="U20" s="71"/>
      <c r="V20" s="71"/>
      <c r="W20" s="71">
        <v>20336</v>
      </c>
      <c r="X20" s="71"/>
      <c r="Y20" s="71"/>
      <c r="Z20" s="71">
        <v>154</v>
      </c>
      <c r="AA20" s="71">
        <v>3290</v>
      </c>
      <c r="AB20" s="71"/>
      <c r="AC20" s="71"/>
      <c r="AD20" s="71"/>
      <c r="AE20" s="71">
        <v>2297</v>
      </c>
      <c r="AF20" s="71">
        <v>20468</v>
      </c>
      <c r="AG20" s="71"/>
      <c r="AH20" s="71">
        <v>22099</v>
      </c>
      <c r="AI20" s="71">
        <v>22249</v>
      </c>
      <c r="AJ20" s="71">
        <v>3663</v>
      </c>
      <c r="AK20" s="153"/>
      <c r="AL20" s="73"/>
      <c r="AM20" s="73"/>
      <c r="AN20" s="71">
        <v>4953</v>
      </c>
      <c r="AO20" s="153"/>
      <c r="AP20" s="71">
        <v>118783</v>
      </c>
      <c r="AQ20" s="71">
        <v>92164</v>
      </c>
      <c r="AR20" s="71">
        <v>321117</v>
      </c>
      <c r="AS20" s="71">
        <v>290890</v>
      </c>
      <c r="AT20" s="71">
        <v>4732</v>
      </c>
      <c r="AU20" s="71">
        <v>37192</v>
      </c>
      <c r="AV20" s="71">
        <v>282591</v>
      </c>
      <c r="AW20" s="71">
        <v>149362</v>
      </c>
      <c r="AX20" s="71">
        <v>40764</v>
      </c>
      <c r="AY20" s="71">
        <v>208785</v>
      </c>
      <c r="AZ20" s="71">
        <v>25755</v>
      </c>
      <c r="BA20" s="71">
        <v>172756</v>
      </c>
      <c r="BB20" s="71">
        <v>372688</v>
      </c>
      <c r="BC20" s="71">
        <v>50259</v>
      </c>
      <c r="BD20" s="71">
        <v>7596</v>
      </c>
      <c r="BE20" s="71">
        <v>152035</v>
      </c>
      <c r="BF20" s="71"/>
      <c r="BG20" s="71">
        <v>14949</v>
      </c>
      <c r="BH20" s="71">
        <v>100488</v>
      </c>
      <c r="BI20" s="71">
        <v>394965</v>
      </c>
      <c r="BJ20" s="71">
        <v>84415</v>
      </c>
      <c r="BK20" s="71">
        <v>163490</v>
      </c>
      <c r="BL20" s="71">
        <v>46193</v>
      </c>
      <c r="BM20" s="71">
        <v>29226</v>
      </c>
      <c r="BN20" s="71">
        <v>334891</v>
      </c>
      <c r="BO20" s="71">
        <v>1103301</v>
      </c>
      <c r="BP20" s="71">
        <v>257818</v>
      </c>
      <c r="BQ20" s="71">
        <v>3428057</v>
      </c>
      <c r="BR20" s="71">
        <v>1388942</v>
      </c>
      <c r="BS20" s="71">
        <v>355378</v>
      </c>
      <c r="BT20" s="71">
        <v>76033</v>
      </c>
      <c r="BU20" s="115">
        <v>2136054</v>
      </c>
      <c r="BV20" s="73"/>
      <c r="BW20" s="73"/>
      <c r="BX20" s="71">
        <v>69536083</v>
      </c>
      <c r="BY20" s="71">
        <v>918936</v>
      </c>
      <c r="BZ20" s="71">
        <v>15066771</v>
      </c>
      <c r="CA20" s="71">
        <v>11613575</v>
      </c>
      <c r="CB20" s="71">
        <v>145385</v>
      </c>
      <c r="CC20" s="71"/>
      <c r="CD20" s="71">
        <v>1775994</v>
      </c>
      <c r="CE20" s="71">
        <v>30108</v>
      </c>
      <c r="CF20" s="71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99">
        <f t="shared" si="4"/>
        <v>112036177</v>
      </c>
      <c r="DG20" s="2"/>
    </row>
    <row r="21" spans="2:111" ht="24">
      <c r="B21" s="218" t="s">
        <v>222</v>
      </c>
      <c r="C21" s="71"/>
      <c r="D21" s="71"/>
      <c r="E21" s="71"/>
      <c r="F21" s="71"/>
      <c r="G21" s="71"/>
      <c r="H21" s="71"/>
      <c r="I21" s="71"/>
      <c r="J21" s="71"/>
      <c r="K21" s="71"/>
      <c r="L21" s="73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154"/>
      <c r="AI21" s="71"/>
      <c r="AJ21" s="154"/>
      <c r="AK21" s="73"/>
      <c r="AL21" s="73"/>
      <c r="AM21" s="73"/>
      <c r="AN21" s="73"/>
      <c r="AO21" s="73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115">
        <v>113760</v>
      </c>
      <c r="BP21" s="115"/>
      <c r="BQ21" s="115"/>
      <c r="BR21" s="115"/>
      <c r="BS21" s="115"/>
      <c r="BT21" s="115"/>
      <c r="BU21" s="159"/>
      <c r="BV21" s="73"/>
      <c r="BW21" s="73"/>
      <c r="BX21" s="71"/>
      <c r="BY21" s="71"/>
      <c r="BZ21" s="71"/>
      <c r="CA21" s="71"/>
      <c r="CB21" s="71"/>
      <c r="CC21" s="71"/>
      <c r="CD21" s="71"/>
      <c r="CE21" s="71"/>
      <c r="CF21" s="71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99">
        <f t="shared" si="4"/>
        <v>113760</v>
      </c>
      <c r="DG21" s="2"/>
    </row>
    <row r="22" spans="2:110" s="2" customFormat="1" ht="13.5" thickBot="1">
      <c r="B22" s="220" t="s">
        <v>622</v>
      </c>
      <c r="C22" s="76">
        <f>SUM(C14:C21)</f>
        <v>1702510</v>
      </c>
      <c r="D22" s="76">
        <f aca="true" t="shared" si="5" ref="D22:BO22">SUM(D14:D21)</f>
        <v>1197460</v>
      </c>
      <c r="E22" s="76">
        <f t="shared" si="5"/>
        <v>1177883</v>
      </c>
      <c r="F22" s="76">
        <f t="shared" si="5"/>
        <v>1396213</v>
      </c>
      <c r="G22" s="76">
        <f t="shared" si="5"/>
        <v>1498192</v>
      </c>
      <c r="H22" s="76">
        <f t="shared" si="5"/>
        <v>2381596</v>
      </c>
      <c r="I22" s="76">
        <f t="shared" si="5"/>
        <v>1072102</v>
      </c>
      <c r="J22" s="76">
        <f t="shared" si="5"/>
        <v>413693</v>
      </c>
      <c r="K22" s="76">
        <f t="shared" si="5"/>
        <v>158150</v>
      </c>
      <c r="L22" s="76">
        <f t="shared" si="5"/>
        <v>314314</v>
      </c>
      <c r="M22" s="76">
        <f t="shared" si="5"/>
        <v>285352</v>
      </c>
      <c r="N22" s="76">
        <f t="shared" si="5"/>
        <v>292637</v>
      </c>
      <c r="O22" s="76">
        <f t="shared" si="5"/>
        <v>260583</v>
      </c>
      <c r="P22" s="76">
        <f t="shared" si="5"/>
        <v>88283</v>
      </c>
      <c r="Q22" s="76">
        <f t="shared" si="5"/>
        <v>206018</v>
      </c>
      <c r="R22" s="76">
        <f t="shared" si="5"/>
        <v>219256</v>
      </c>
      <c r="S22" s="76">
        <f t="shared" si="5"/>
        <v>248365</v>
      </c>
      <c r="T22" s="76">
        <f t="shared" si="5"/>
        <v>174562</v>
      </c>
      <c r="U22" s="76">
        <f t="shared" si="5"/>
        <v>292706</v>
      </c>
      <c r="V22" s="76">
        <f>SUM(V14:V21)</f>
        <v>223470</v>
      </c>
      <c r="W22" s="76">
        <f t="shared" si="5"/>
        <v>242933</v>
      </c>
      <c r="X22" s="76">
        <f t="shared" si="5"/>
        <v>244584</v>
      </c>
      <c r="Y22" s="76">
        <f t="shared" si="5"/>
        <v>195102</v>
      </c>
      <c r="Z22" s="76">
        <f t="shared" si="5"/>
        <v>211496</v>
      </c>
      <c r="AA22" s="76">
        <f t="shared" si="5"/>
        <v>307445</v>
      </c>
      <c r="AB22" s="76">
        <f t="shared" si="5"/>
        <v>190155</v>
      </c>
      <c r="AC22" s="76">
        <f t="shared" si="5"/>
        <v>171194</v>
      </c>
      <c r="AD22" s="76">
        <f t="shared" si="5"/>
        <v>173059</v>
      </c>
      <c r="AE22" s="76">
        <f t="shared" si="5"/>
        <v>117580</v>
      </c>
      <c r="AF22" s="76">
        <f t="shared" si="5"/>
        <v>279133</v>
      </c>
      <c r="AG22" s="76">
        <f t="shared" si="5"/>
        <v>88062</v>
      </c>
      <c r="AH22" s="76">
        <f t="shared" si="5"/>
        <v>242451</v>
      </c>
      <c r="AI22" s="76">
        <f t="shared" si="5"/>
        <v>245664</v>
      </c>
      <c r="AJ22" s="76">
        <f t="shared" si="5"/>
        <v>479489</v>
      </c>
      <c r="AK22" s="76">
        <f t="shared" si="5"/>
        <v>278182</v>
      </c>
      <c r="AL22" s="76">
        <f t="shared" si="5"/>
        <v>143976</v>
      </c>
      <c r="AM22" s="76">
        <f t="shared" si="5"/>
        <v>226553</v>
      </c>
      <c r="AN22" s="76">
        <f t="shared" si="5"/>
        <v>328874</v>
      </c>
      <c r="AO22" s="76">
        <f t="shared" si="5"/>
        <v>133159</v>
      </c>
      <c r="AP22" s="76">
        <f t="shared" si="5"/>
        <v>1592740</v>
      </c>
      <c r="AQ22" s="76">
        <f t="shared" si="5"/>
        <v>5607600</v>
      </c>
      <c r="AR22" s="76">
        <f t="shared" si="5"/>
        <v>8589742</v>
      </c>
      <c r="AS22" s="76">
        <f t="shared" si="5"/>
        <v>7201860</v>
      </c>
      <c r="AT22" s="76">
        <f t="shared" si="5"/>
        <v>335018</v>
      </c>
      <c r="AU22" s="76">
        <f t="shared" si="5"/>
        <v>871200</v>
      </c>
      <c r="AV22" s="76">
        <f t="shared" si="5"/>
        <v>24208475</v>
      </c>
      <c r="AW22" s="76">
        <f t="shared" si="5"/>
        <v>4094154</v>
      </c>
      <c r="AX22" s="76">
        <f t="shared" si="5"/>
        <v>1616369</v>
      </c>
      <c r="AY22" s="76">
        <f t="shared" si="5"/>
        <v>148174782</v>
      </c>
      <c r="AZ22" s="76">
        <f t="shared" si="5"/>
        <v>4848159</v>
      </c>
      <c r="BA22" s="76">
        <f t="shared" si="5"/>
        <v>10592484</v>
      </c>
      <c r="BB22" s="76">
        <f t="shared" si="5"/>
        <v>8152958</v>
      </c>
      <c r="BC22" s="76">
        <f t="shared" si="5"/>
        <v>31375994</v>
      </c>
      <c r="BD22" s="76">
        <f t="shared" si="5"/>
        <v>2832807</v>
      </c>
      <c r="BE22" s="76">
        <f t="shared" si="5"/>
        <v>1857497</v>
      </c>
      <c r="BF22" s="76">
        <f t="shared" si="5"/>
        <v>123639078</v>
      </c>
      <c r="BG22" s="76">
        <f t="shared" si="5"/>
        <v>633321</v>
      </c>
      <c r="BH22" s="76">
        <f t="shared" si="5"/>
        <v>4150113</v>
      </c>
      <c r="BI22" s="76">
        <f t="shared" si="5"/>
        <v>119968466</v>
      </c>
      <c r="BJ22" s="76">
        <f t="shared" si="5"/>
        <v>28863726</v>
      </c>
      <c r="BK22" s="76">
        <f t="shared" si="5"/>
        <v>6248487</v>
      </c>
      <c r="BL22" s="76">
        <f t="shared" si="5"/>
        <v>8950590</v>
      </c>
      <c r="BM22" s="76">
        <f t="shared" si="5"/>
        <v>2670007</v>
      </c>
      <c r="BN22" s="76">
        <f t="shared" si="5"/>
        <v>28676574</v>
      </c>
      <c r="BO22" s="76">
        <f t="shared" si="5"/>
        <v>9828172</v>
      </c>
      <c r="BP22" s="76">
        <f aca="true" t="shared" si="6" ref="BP22:BU22">SUM(BP14:BP21)</f>
        <v>4939780</v>
      </c>
      <c r="BQ22" s="76">
        <f t="shared" si="6"/>
        <v>6145793</v>
      </c>
      <c r="BR22" s="76">
        <f t="shared" si="6"/>
        <v>18059199</v>
      </c>
      <c r="BS22" s="76">
        <f t="shared" si="6"/>
        <v>4299832</v>
      </c>
      <c r="BT22" s="76">
        <f t="shared" si="6"/>
        <v>787790</v>
      </c>
      <c r="BU22" s="76">
        <f t="shared" si="6"/>
        <v>24934910</v>
      </c>
      <c r="BV22" s="76"/>
      <c r="BW22" s="76"/>
      <c r="BX22" s="76">
        <f>SUM(BX14:BX21)</f>
        <v>302654074</v>
      </c>
      <c r="BY22" s="76">
        <f aca="true" t="shared" si="7" ref="BY22:CE22">SUM(BY14:BY21)</f>
        <v>10279131</v>
      </c>
      <c r="BZ22" s="76">
        <f t="shared" si="7"/>
        <v>64093027</v>
      </c>
      <c r="CA22" s="76">
        <f t="shared" si="7"/>
        <v>34724362</v>
      </c>
      <c r="CB22" s="76">
        <f t="shared" si="7"/>
        <v>1438821</v>
      </c>
      <c r="CC22" s="76">
        <f t="shared" si="7"/>
        <v>129647</v>
      </c>
      <c r="CD22" s="76">
        <f t="shared" si="7"/>
        <v>114276351</v>
      </c>
      <c r="CE22" s="76">
        <f t="shared" si="7"/>
        <v>1145364</v>
      </c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82">
        <f t="shared" si="4"/>
        <v>1201390890</v>
      </c>
    </row>
    <row r="23" spans="2:111" ht="13.5" thickBot="1">
      <c r="B23" s="378" t="s">
        <v>569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379"/>
      <c r="DF23" s="380"/>
      <c r="DG23" s="2"/>
    </row>
    <row r="24" spans="2:111" ht="12.75">
      <c r="B24" s="217" t="s">
        <v>583</v>
      </c>
      <c r="C24" s="69">
        <v>72232</v>
      </c>
      <c r="D24" s="69">
        <v>41719</v>
      </c>
      <c r="E24" s="69">
        <v>1706</v>
      </c>
      <c r="F24" s="69">
        <v>26635</v>
      </c>
      <c r="G24" s="69">
        <v>193866</v>
      </c>
      <c r="H24" s="69">
        <v>5994</v>
      </c>
      <c r="I24" s="69">
        <v>208376</v>
      </c>
      <c r="J24" s="69">
        <v>39485</v>
      </c>
      <c r="K24" s="69">
        <v>49938</v>
      </c>
      <c r="L24" s="69">
        <v>131034</v>
      </c>
      <c r="M24" s="69">
        <v>85054</v>
      </c>
      <c r="N24" s="69">
        <v>45685</v>
      </c>
      <c r="O24" s="69">
        <v>59560</v>
      </c>
      <c r="P24" s="69">
        <v>81926</v>
      </c>
      <c r="Q24" s="69">
        <v>194281</v>
      </c>
      <c r="R24" s="69">
        <v>48984</v>
      </c>
      <c r="S24" s="69">
        <v>44277</v>
      </c>
      <c r="T24" s="69">
        <v>45334</v>
      </c>
      <c r="U24" s="69">
        <v>11046</v>
      </c>
      <c r="V24" s="69">
        <v>61210</v>
      </c>
      <c r="W24" s="69">
        <v>80910</v>
      </c>
      <c r="X24" s="69">
        <v>59026</v>
      </c>
      <c r="Y24" s="69">
        <v>45241</v>
      </c>
      <c r="Z24" s="69">
        <v>47641</v>
      </c>
      <c r="AA24" s="69">
        <v>59225</v>
      </c>
      <c r="AB24" s="69">
        <v>106648</v>
      </c>
      <c r="AC24" s="69">
        <v>60545</v>
      </c>
      <c r="AD24" s="69">
        <v>3270</v>
      </c>
      <c r="AE24" s="69">
        <v>47897</v>
      </c>
      <c r="AF24" s="69">
        <v>194783</v>
      </c>
      <c r="AG24" s="69">
        <v>60764</v>
      </c>
      <c r="AH24" s="69">
        <v>17328</v>
      </c>
      <c r="AI24" s="69">
        <v>99232</v>
      </c>
      <c r="AJ24" s="69">
        <v>35827</v>
      </c>
      <c r="AK24" s="69">
        <v>34526</v>
      </c>
      <c r="AL24" s="69">
        <v>15942</v>
      </c>
      <c r="AM24" s="69">
        <v>114253</v>
      </c>
      <c r="AN24" s="69">
        <v>19786</v>
      </c>
      <c r="AO24" s="69">
        <v>27999</v>
      </c>
      <c r="AP24" s="69">
        <v>22897</v>
      </c>
      <c r="AQ24" s="69">
        <v>1640866</v>
      </c>
      <c r="AR24" s="69">
        <v>87737</v>
      </c>
      <c r="AS24" s="69">
        <v>177303</v>
      </c>
      <c r="AT24" s="69"/>
      <c r="AU24" s="69">
        <v>88853</v>
      </c>
      <c r="AV24" s="69">
        <v>770110</v>
      </c>
      <c r="AW24" s="69"/>
      <c r="AX24" s="69">
        <v>244476</v>
      </c>
      <c r="AY24" s="69">
        <v>1837</v>
      </c>
      <c r="AZ24" s="69">
        <v>37332</v>
      </c>
      <c r="BA24" s="81"/>
      <c r="BB24" s="69">
        <v>69219</v>
      </c>
      <c r="BC24" s="69">
        <v>26066</v>
      </c>
      <c r="BD24" s="69">
        <v>885695</v>
      </c>
      <c r="BE24" s="69">
        <v>14468</v>
      </c>
      <c r="BF24" s="69">
        <v>173540781</v>
      </c>
      <c r="BG24" s="69">
        <v>74661</v>
      </c>
      <c r="BH24" s="69">
        <v>48381</v>
      </c>
      <c r="BI24" s="69">
        <v>143240987</v>
      </c>
      <c r="BJ24" s="69">
        <v>4961114</v>
      </c>
      <c r="BK24" s="69">
        <v>42660</v>
      </c>
      <c r="BL24" s="69">
        <v>6688</v>
      </c>
      <c r="BM24" s="69">
        <v>75179</v>
      </c>
      <c r="BN24" s="69">
        <v>861006</v>
      </c>
      <c r="BO24" s="69">
        <v>141819</v>
      </c>
      <c r="BP24" s="69">
        <v>19833127</v>
      </c>
      <c r="BQ24" s="69"/>
      <c r="BR24" s="69">
        <v>825070472</v>
      </c>
      <c r="BS24" s="69">
        <v>386949</v>
      </c>
      <c r="BT24" s="69"/>
      <c r="BU24" s="69">
        <v>4605041</v>
      </c>
      <c r="BV24" s="69"/>
      <c r="BW24" s="81"/>
      <c r="BX24" s="69">
        <v>125257215</v>
      </c>
      <c r="BY24" s="69">
        <v>3752656</v>
      </c>
      <c r="BZ24" s="69">
        <v>107209465</v>
      </c>
      <c r="CA24" s="69">
        <v>25746105</v>
      </c>
      <c r="CB24" s="69">
        <v>2879812</v>
      </c>
      <c r="CC24" s="69">
        <v>120301</v>
      </c>
      <c r="CD24" s="69">
        <v>308187308</v>
      </c>
      <c r="CE24" s="69">
        <v>266052</v>
      </c>
      <c r="CF24" s="69"/>
      <c r="CG24" s="81"/>
      <c r="CH24" s="160"/>
      <c r="CI24" s="146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100">
        <f aca="true" t="shared" si="8" ref="DF24:DF33">SUM(C24:DE24)</f>
        <v>1752953823</v>
      </c>
      <c r="DG24" s="2"/>
    </row>
    <row r="25" spans="2:111" ht="12.75">
      <c r="B25" s="218" t="s">
        <v>584</v>
      </c>
      <c r="C25" s="71">
        <v>7123</v>
      </c>
      <c r="D25" s="71">
        <v>37119</v>
      </c>
      <c r="E25" s="73"/>
      <c r="F25" s="71">
        <v>167713</v>
      </c>
      <c r="G25" s="73"/>
      <c r="H25" s="71">
        <v>62438</v>
      </c>
      <c r="I25" s="71"/>
      <c r="J25" s="71"/>
      <c r="K25" s="71">
        <v>4906</v>
      </c>
      <c r="L25" s="71"/>
      <c r="M25" s="71"/>
      <c r="N25" s="71"/>
      <c r="O25" s="71">
        <v>9</v>
      </c>
      <c r="P25" s="71"/>
      <c r="Q25" s="73"/>
      <c r="R25" s="73"/>
      <c r="S25" s="73"/>
      <c r="T25" s="73"/>
      <c r="U25" s="71">
        <v>3443</v>
      </c>
      <c r="V25" s="71">
        <v>900</v>
      </c>
      <c r="W25" s="71"/>
      <c r="X25" s="71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>
        <v>1052</v>
      </c>
      <c r="AL25" s="73"/>
      <c r="AM25" s="73"/>
      <c r="AN25" s="73"/>
      <c r="AO25" s="73"/>
      <c r="AP25" s="71">
        <v>5048</v>
      </c>
      <c r="AQ25" s="71"/>
      <c r="AR25" s="71"/>
      <c r="AS25" s="71">
        <v>475464</v>
      </c>
      <c r="AT25" s="71">
        <v>611</v>
      </c>
      <c r="AU25" s="71"/>
      <c r="AV25" s="71"/>
      <c r="AW25" s="71"/>
      <c r="AX25" s="71">
        <v>27000</v>
      </c>
      <c r="AY25" s="71">
        <v>10997</v>
      </c>
      <c r="AZ25" s="71"/>
      <c r="BA25" s="71"/>
      <c r="BB25" s="71"/>
      <c r="BC25" s="71">
        <v>24899</v>
      </c>
      <c r="BD25" s="71"/>
      <c r="BE25" s="71">
        <v>177</v>
      </c>
      <c r="BF25" s="71"/>
      <c r="BG25" s="71"/>
      <c r="BH25" s="71"/>
      <c r="BI25" s="71">
        <v>77033</v>
      </c>
      <c r="BJ25" s="73"/>
      <c r="BK25" s="71"/>
      <c r="BL25" s="71"/>
      <c r="BM25" s="71">
        <v>4528</v>
      </c>
      <c r="BN25" s="71">
        <v>29578</v>
      </c>
      <c r="BO25" s="71">
        <v>11984</v>
      </c>
      <c r="BP25" s="71">
        <v>258611</v>
      </c>
      <c r="BQ25" s="71">
        <v>11510</v>
      </c>
      <c r="BR25" s="71">
        <v>299613495</v>
      </c>
      <c r="BS25" s="71">
        <v>9433</v>
      </c>
      <c r="BT25" s="71"/>
      <c r="BU25" s="71">
        <v>8757457</v>
      </c>
      <c r="BV25" s="71"/>
      <c r="BW25" s="73"/>
      <c r="BX25" s="71">
        <v>15565681</v>
      </c>
      <c r="BY25" s="71">
        <v>589693</v>
      </c>
      <c r="BZ25" s="71">
        <v>16055691</v>
      </c>
      <c r="CA25" s="71">
        <v>34919754</v>
      </c>
      <c r="CB25" s="71">
        <v>134483</v>
      </c>
      <c r="CC25" s="71">
        <v>951920</v>
      </c>
      <c r="CD25" s="71">
        <v>53459141</v>
      </c>
      <c r="CE25" s="71"/>
      <c r="CF25" s="71"/>
      <c r="CG25" s="73"/>
      <c r="CH25" s="159"/>
      <c r="CI25" s="159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99">
        <f t="shared" si="8"/>
        <v>431278891</v>
      </c>
      <c r="DG25" s="2"/>
    </row>
    <row r="26" spans="2:111" ht="24">
      <c r="B26" s="219" t="s">
        <v>677</v>
      </c>
      <c r="C26" s="71"/>
      <c r="D26" s="71">
        <v>495348</v>
      </c>
      <c r="E26" s="71">
        <v>187033</v>
      </c>
      <c r="F26" s="71">
        <v>775996</v>
      </c>
      <c r="G26" s="71">
        <v>475555</v>
      </c>
      <c r="H26" s="71">
        <v>18938529</v>
      </c>
      <c r="I26" s="71">
        <v>328287</v>
      </c>
      <c r="J26" s="71">
        <v>2065869</v>
      </c>
      <c r="K26" s="71">
        <v>95451</v>
      </c>
      <c r="L26" s="71">
        <v>38</v>
      </c>
      <c r="M26" s="71">
        <v>4736</v>
      </c>
      <c r="N26" s="73"/>
      <c r="O26" s="71">
        <v>319</v>
      </c>
      <c r="P26" s="71">
        <v>5794</v>
      </c>
      <c r="Q26" s="73">
        <v>47400</v>
      </c>
      <c r="R26" s="73"/>
      <c r="S26" s="71"/>
      <c r="T26" s="71"/>
      <c r="U26" s="71">
        <v>904</v>
      </c>
      <c r="V26" s="71"/>
      <c r="W26" s="71"/>
      <c r="X26" s="71"/>
      <c r="Y26" s="73"/>
      <c r="Z26" s="73"/>
      <c r="AA26" s="71">
        <v>4012</v>
      </c>
      <c r="AB26" s="73"/>
      <c r="AC26" s="73"/>
      <c r="AD26" s="73"/>
      <c r="AE26" s="73"/>
      <c r="AF26" s="71">
        <v>10466</v>
      </c>
      <c r="AG26" s="71"/>
      <c r="AH26" s="73"/>
      <c r="AI26" s="71">
        <v>5400</v>
      </c>
      <c r="AJ26" s="73"/>
      <c r="AK26" s="71">
        <v>1590</v>
      </c>
      <c r="AL26" s="153"/>
      <c r="AM26" s="71">
        <v>1599</v>
      </c>
      <c r="AN26" s="71">
        <v>2655</v>
      </c>
      <c r="AO26" s="73"/>
      <c r="AP26" s="71">
        <v>24968130</v>
      </c>
      <c r="AQ26" s="71">
        <v>10960967</v>
      </c>
      <c r="AR26" s="71">
        <v>1538636</v>
      </c>
      <c r="AS26" s="71">
        <v>2516065</v>
      </c>
      <c r="AT26" s="71">
        <v>15388</v>
      </c>
      <c r="AU26" s="71">
        <v>138786</v>
      </c>
      <c r="AV26" s="71">
        <v>55618097</v>
      </c>
      <c r="AW26" s="71">
        <v>23148255</v>
      </c>
      <c r="AX26" s="71">
        <v>48104522</v>
      </c>
      <c r="AY26" s="71">
        <v>38495991</v>
      </c>
      <c r="AZ26" s="71">
        <v>29308018</v>
      </c>
      <c r="BA26" s="71">
        <v>81022887</v>
      </c>
      <c r="BB26" s="71">
        <v>9617550</v>
      </c>
      <c r="BC26" s="71">
        <v>71386277</v>
      </c>
      <c r="BD26" s="71">
        <v>12444244</v>
      </c>
      <c r="BE26" s="71">
        <v>19165591</v>
      </c>
      <c r="BF26" s="71"/>
      <c r="BG26" s="71">
        <v>171397</v>
      </c>
      <c r="BH26" s="71">
        <v>17021222</v>
      </c>
      <c r="BI26" s="71">
        <v>23957720</v>
      </c>
      <c r="BJ26" s="71">
        <v>4321069</v>
      </c>
      <c r="BK26" s="71">
        <v>6148297</v>
      </c>
      <c r="BL26" s="71">
        <v>6302680</v>
      </c>
      <c r="BM26" s="71">
        <v>1212108</v>
      </c>
      <c r="BN26" s="71">
        <v>10966206</v>
      </c>
      <c r="BO26" s="71">
        <v>12827665</v>
      </c>
      <c r="BP26" s="71">
        <v>6118795</v>
      </c>
      <c r="BQ26" s="71">
        <v>25625294</v>
      </c>
      <c r="BR26" s="71">
        <v>17084700</v>
      </c>
      <c r="BS26" s="71">
        <v>2068596</v>
      </c>
      <c r="BT26" s="71">
        <v>219413</v>
      </c>
      <c r="BU26" s="71">
        <v>16734158</v>
      </c>
      <c r="BV26" s="71"/>
      <c r="BW26" s="73"/>
      <c r="BX26" s="71">
        <v>22837050</v>
      </c>
      <c r="BY26" s="71">
        <v>21845927</v>
      </c>
      <c r="BZ26" s="71">
        <v>7842377</v>
      </c>
      <c r="CA26" s="71">
        <v>2334229</v>
      </c>
      <c r="CB26" s="71">
        <v>16515070</v>
      </c>
      <c r="CC26" s="71">
        <v>3684946</v>
      </c>
      <c r="CD26" s="71">
        <v>51409517</v>
      </c>
      <c r="CE26" s="71">
        <v>1264158</v>
      </c>
      <c r="CF26" s="71"/>
      <c r="CG26" s="73"/>
      <c r="CH26" s="159"/>
      <c r="CI26" s="115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99">
        <f t="shared" si="8"/>
        <v>730408979</v>
      </c>
      <c r="DG26" s="2"/>
    </row>
    <row r="27" spans="2:111" ht="36">
      <c r="B27" s="218" t="s">
        <v>681</v>
      </c>
      <c r="C27" s="71">
        <v>162739</v>
      </c>
      <c r="D27" s="71">
        <v>145368</v>
      </c>
      <c r="E27" s="71">
        <v>74995</v>
      </c>
      <c r="F27" s="71">
        <v>229693</v>
      </c>
      <c r="G27" s="71">
        <v>133407</v>
      </c>
      <c r="H27" s="71">
        <v>95772</v>
      </c>
      <c r="I27" s="71">
        <v>72292</v>
      </c>
      <c r="J27" s="71">
        <v>83942</v>
      </c>
      <c r="K27" s="71">
        <v>98357</v>
      </c>
      <c r="L27" s="71">
        <v>151329</v>
      </c>
      <c r="M27" s="71">
        <v>154649</v>
      </c>
      <c r="N27" s="71">
        <v>129269</v>
      </c>
      <c r="O27" s="71">
        <v>212192</v>
      </c>
      <c r="P27" s="71">
        <v>137349</v>
      </c>
      <c r="Q27" s="71">
        <v>101567</v>
      </c>
      <c r="R27" s="71">
        <v>195215</v>
      </c>
      <c r="S27" s="71">
        <v>168901</v>
      </c>
      <c r="T27" s="71">
        <v>30669</v>
      </c>
      <c r="U27" s="71">
        <v>177735</v>
      </c>
      <c r="V27" s="71">
        <v>47815</v>
      </c>
      <c r="W27" s="71">
        <v>204082</v>
      </c>
      <c r="X27" s="71">
        <v>133488</v>
      </c>
      <c r="Y27" s="71">
        <v>137797</v>
      </c>
      <c r="Z27" s="71">
        <v>168187</v>
      </c>
      <c r="AA27" s="71">
        <v>165223</v>
      </c>
      <c r="AB27" s="71">
        <v>156700</v>
      </c>
      <c r="AC27" s="71">
        <v>32146</v>
      </c>
      <c r="AD27" s="71">
        <v>189209</v>
      </c>
      <c r="AE27" s="71">
        <v>133632</v>
      </c>
      <c r="AF27" s="71">
        <v>122360</v>
      </c>
      <c r="AG27" s="71">
        <v>203428</v>
      </c>
      <c r="AH27" s="71">
        <v>138114</v>
      </c>
      <c r="AI27" s="71">
        <v>138575</v>
      </c>
      <c r="AJ27" s="71">
        <v>123441</v>
      </c>
      <c r="AK27" s="71">
        <v>127286</v>
      </c>
      <c r="AL27" s="71">
        <v>138884</v>
      </c>
      <c r="AM27" s="71">
        <v>105539</v>
      </c>
      <c r="AN27" s="71">
        <v>101639</v>
      </c>
      <c r="AO27" s="71">
        <v>4424</v>
      </c>
      <c r="AP27" s="71">
        <v>345637</v>
      </c>
      <c r="AQ27" s="71">
        <v>830701</v>
      </c>
      <c r="AR27" s="71">
        <v>1195688</v>
      </c>
      <c r="AS27" s="71">
        <v>6355106</v>
      </c>
      <c r="AT27" s="71">
        <v>31011</v>
      </c>
      <c r="AU27" s="71">
        <v>24759</v>
      </c>
      <c r="AV27" s="71">
        <v>97342128</v>
      </c>
      <c r="AW27" s="71">
        <v>64417</v>
      </c>
      <c r="AX27" s="71">
        <v>5743649</v>
      </c>
      <c r="AY27" s="71">
        <v>4927540557</v>
      </c>
      <c r="AZ27" s="71">
        <v>54023</v>
      </c>
      <c r="BA27" s="71">
        <v>215414</v>
      </c>
      <c r="BB27" s="71">
        <v>1247091</v>
      </c>
      <c r="BC27" s="71">
        <v>49073</v>
      </c>
      <c r="BD27" s="71">
        <v>3800593</v>
      </c>
      <c r="BE27" s="71">
        <v>8581</v>
      </c>
      <c r="BF27" s="71">
        <v>214887</v>
      </c>
      <c r="BG27" s="71">
        <v>29862</v>
      </c>
      <c r="BH27" s="71">
        <v>120870</v>
      </c>
      <c r="BI27" s="71">
        <v>1706905</v>
      </c>
      <c r="BJ27" s="71">
        <v>5136809</v>
      </c>
      <c r="BK27" s="71">
        <v>90928</v>
      </c>
      <c r="BL27" s="71">
        <v>34705</v>
      </c>
      <c r="BM27" s="71">
        <v>893098</v>
      </c>
      <c r="BN27" s="71">
        <v>3051801</v>
      </c>
      <c r="BO27" s="71">
        <v>870071</v>
      </c>
      <c r="BP27" s="71">
        <v>40999769</v>
      </c>
      <c r="BQ27" s="71">
        <v>119736</v>
      </c>
      <c r="BR27" s="71">
        <v>589784656</v>
      </c>
      <c r="BS27" s="71">
        <v>26591</v>
      </c>
      <c r="BT27" s="71">
        <v>78493</v>
      </c>
      <c r="BU27" s="71">
        <v>11370099</v>
      </c>
      <c r="BV27" s="71"/>
      <c r="BW27" s="73"/>
      <c r="BX27" s="71">
        <v>107847937</v>
      </c>
      <c r="BY27" s="71">
        <v>20959517</v>
      </c>
      <c r="BZ27" s="71">
        <v>72894910</v>
      </c>
      <c r="CA27" s="71">
        <v>66784123</v>
      </c>
      <c r="CB27" s="71">
        <v>1467525</v>
      </c>
      <c r="CC27" s="71">
        <v>127999</v>
      </c>
      <c r="CD27" s="71">
        <v>86283040</v>
      </c>
      <c r="CE27" s="71">
        <v>88164</v>
      </c>
      <c r="CF27" s="71"/>
      <c r="CG27" s="73"/>
      <c r="CH27" s="159"/>
      <c r="CI27" s="115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99">
        <f t="shared" si="8"/>
        <v>6060958332</v>
      </c>
      <c r="DG27" s="2"/>
    </row>
    <row r="28" spans="2:113" ht="12.75">
      <c r="B28" s="218" t="s">
        <v>585</v>
      </c>
      <c r="C28" s="71">
        <v>379509</v>
      </c>
      <c r="D28" s="71">
        <v>55283</v>
      </c>
      <c r="E28" s="71">
        <v>63052</v>
      </c>
      <c r="F28" s="71">
        <v>29980</v>
      </c>
      <c r="G28" s="71">
        <v>98410</v>
      </c>
      <c r="H28" s="71">
        <v>142441</v>
      </c>
      <c r="I28" s="71">
        <v>375018</v>
      </c>
      <c r="J28" s="71">
        <v>33939</v>
      </c>
      <c r="K28" s="71">
        <v>161500</v>
      </c>
      <c r="L28" s="71">
        <v>210596</v>
      </c>
      <c r="M28" s="71">
        <v>176717</v>
      </c>
      <c r="N28" s="71">
        <v>198297</v>
      </c>
      <c r="O28" s="71">
        <v>149272</v>
      </c>
      <c r="P28" s="71">
        <v>110025</v>
      </c>
      <c r="Q28" s="71">
        <v>205730</v>
      </c>
      <c r="R28" s="71">
        <v>140057</v>
      </c>
      <c r="S28" s="71">
        <v>269002</v>
      </c>
      <c r="T28" s="71">
        <v>181793</v>
      </c>
      <c r="U28" s="71">
        <v>353727</v>
      </c>
      <c r="V28" s="71">
        <v>203337</v>
      </c>
      <c r="W28" s="71">
        <v>118623</v>
      </c>
      <c r="X28" s="71">
        <v>101607</v>
      </c>
      <c r="Y28" s="71">
        <v>117184</v>
      </c>
      <c r="Z28" s="71">
        <v>269332</v>
      </c>
      <c r="AA28" s="71">
        <v>182113</v>
      </c>
      <c r="AB28" s="71">
        <v>157145</v>
      </c>
      <c r="AC28" s="71">
        <v>203929</v>
      </c>
      <c r="AD28" s="71">
        <v>301842</v>
      </c>
      <c r="AE28" s="71">
        <v>138593</v>
      </c>
      <c r="AF28" s="71">
        <v>149009</v>
      </c>
      <c r="AG28" s="71">
        <v>205815</v>
      </c>
      <c r="AH28" s="71">
        <v>223654</v>
      </c>
      <c r="AI28" s="71">
        <v>183767</v>
      </c>
      <c r="AJ28" s="71">
        <v>255990</v>
      </c>
      <c r="AK28" s="71">
        <v>135394</v>
      </c>
      <c r="AL28" s="71">
        <v>210577</v>
      </c>
      <c r="AM28" s="71">
        <v>168250</v>
      </c>
      <c r="AN28" s="71">
        <v>89014</v>
      </c>
      <c r="AO28" s="71">
        <v>200227</v>
      </c>
      <c r="AP28" s="71">
        <v>251857</v>
      </c>
      <c r="AQ28" s="71">
        <v>301994</v>
      </c>
      <c r="AR28" s="71">
        <v>203100</v>
      </c>
      <c r="AS28" s="71">
        <v>531304</v>
      </c>
      <c r="AT28" s="71">
        <v>43576</v>
      </c>
      <c r="AU28" s="71">
        <v>128926</v>
      </c>
      <c r="AV28" s="71">
        <v>60579313</v>
      </c>
      <c r="AW28" s="71">
        <v>112839</v>
      </c>
      <c r="AX28" s="71">
        <v>862045</v>
      </c>
      <c r="AY28" s="71">
        <v>214454</v>
      </c>
      <c r="AZ28" s="71">
        <v>70671</v>
      </c>
      <c r="BA28" s="71">
        <v>6757506</v>
      </c>
      <c r="BB28" s="71">
        <v>125885</v>
      </c>
      <c r="BC28" s="71">
        <v>165083</v>
      </c>
      <c r="BD28" s="73"/>
      <c r="BE28" s="71">
        <v>72071</v>
      </c>
      <c r="BF28" s="71">
        <v>2420150</v>
      </c>
      <c r="BG28" s="71">
        <v>16252</v>
      </c>
      <c r="BH28" s="71">
        <v>48964</v>
      </c>
      <c r="BI28" s="71">
        <v>28897900</v>
      </c>
      <c r="BJ28" s="71">
        <v>235306</v>
      </c>
      <c r="BK28" s="71">
        <v>184043</v>
      </c>
      <c r="BL28" s="71">
        <v>70929</v>
      </c>
      <c r="BM28" s="71">
        <v>20420</v>
      </c>
      <c r="BN28" s="71">
        <v>813743</v>
      </c>
      <c r="BO28" s="71">
        <v>877022</v>
      </c>
      <c r="BP28" s="71">
        <v>2004360</v>
      </c>
      <c r="BQ28" s="71">
        <v>35213</v>
      </c>
      <c r="BR28" s="71">
        <v>145472289</v>
      </c>
      <c r="BS28" s="71">
        <v>51224587</v>
      </c>
      <c r="BT28" s="71">
        <v>134050</v>
      </c>
      <c r="BU28" s="71">
        <v>9235823</v>
      </c>
      <c r="BV28" s="71"/>
      <c r="BW28" s="73"/>
      <c r="BX28" s="71">
        <v>178864713</v>
      </c>
      <c r="BY28" s="71">
        <v>6072546</v>
      </c>
      <c r="BZ28" s="71">
        <v>171174267</v>
      </c>
      <c r="CA28" s="71">
        <v>277434291</v>
      </c>
      <c r="CB28" s="71">
        <v>666568</v>
      </c>
      <c r="CC28" s="71">
        <v>66782</v>
      </c>
      <c r="CD28" s="71">
        <v>33400314</v>
      </c>
      <c r="CE28" s="71">
        <v>57828</v>
      </c>
      <c r="CF28" s="71"/>
      <c r="CG28" s="73"/>
      <c r="CH28" s="154"/>
      <c r="CI28" s="115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99">
        <f t="shared" si="8"/>
        <v>986798734</v>
      </c>
      <c r="DG28" s="2"/>
      <c r="DI28" s="11"/>
    </row>
    <row r="29" spans="2:111" ht="24">
      <c r="B29" s="218" t="s">
        <v>586</v>
      </c>
      <c r="C29" s="71"/>
      <c r="D29" s="71">
        <v>7526813</v>
      </c>
      <c r="E29" s="71"/>
      <c r="F29" s="71">
        <v>134154</v>
      </c>
      <c r="G29" s="73"/>
      <c r="H29" s="71">
        <v>1806693</v>
      </c>
      <c r="I29" s="73">
        <v>99540</v>
      </c>
      <c r="J29" s="71">
        <v>87266</v>
      </c>
      <c r="K29" s="73"/>
      <c r="L29" s="73"/>
      <c r="M29" s="73">
        <v>3232</v>
      </c>
      <c r="N29" s="73"/>
      <c r="O29" s="71">
        <v>8</v>
      </c>
      <c r="P29" s="71"/>
      <c r="Q29" s="71">
        <v>1197</v>
      </c>
      <c r="R29" s="71"/>
      <c r="S29" s="71"/>
      <c r="T29" s="73"/>
      <c r="U29" s="73">
        <v>1849</v>
      </c>
      <c r="V29" s="71"/>
      <c r="W29" s="73"/>
      <c r="X29" s="73"/>
      <c r="Y29" s="71"/>
      <c r="Z29" s="71"/>
      <c r="AA29" s="71"/>
      <c r="AB29" s="73"/>
      <c r="AC29" s="73"/>
      <c r="AD29" s="73"/>
      <c r="AE29" s="73"/>
      <c r="AF29" s="71">
        <v>11206</v>
      </c>
      <c r="AG29" s="71"/>
      <c r="AH29" s="73"/>
      <c r="AI29" s="73"/>
      <c r="AJ29" s="73"/>
      <c r="AK29" s="73"/>
      <c r="AL29" s="73"/>
      <c r="AM29" s="73"/>
      <c r="AN29" s="73"/>
      <c r="AO29" s="73"/>
      <c r="AP29" s="73">
        <v>47400</v>
      </c>
      <c r="AQ29" s="71">
        <v>13040794</v>
      </c>
      <c r="AR29" s="71">
        <v>26318</v>
      </c>
      <c r="AS29" s="71">
        <v>6945695</v>
      </c>
      <c r="AT29" s="71">
        <v>224557</v>
      </c>
      <c r="AU29" s="71">
        <v>1861826</v>
      </c>
      <c r="AV29" s="71">
        <v>187135</v>
      </c>
      <c r="AW29" s="71">
        <v>634127</v>
      </c>
      <c r="AX29" s="71">
        <v>17426544</v>
      </c>
      <c r="AY29" s="71">
        <v>12323410</v>
      </c>
      <c r="AZ29" s="71">
        <v>58445438</v>
      </c>
      <c r="BA29" s="71">
        <v>167799627</v>
      </c>
      <c r="BB29" s="71">
        <v>6578406</v>
      </c>
      <c r="BC29" s="71">
        <v>5427</v>
      </c>
      <c r="BD29" s="73"/>
      <c r="BE29" s="71">
        <v>22552306</v>
      </c>
      <c r="BF29" s="71">
        <v>520237</v>
      </c>
      <c r="BG29" s="71"/>
      <c r="BH29" s="71">
        <v>4155682</v>
      </c>
      <c r="BI29" s="71">
        <v>2566365</v>
      </c>
      <c r="BJ29" s="71">
        <v>2678622</v>
      </c>
      <c r="BK29" s="71">
        <v>239692</v>
      </c>
      <c r="BL29" s="71">
        <v>4674614</v>
      </c>
      <c r="BM29" s="71">
        <v>3751117</v>
      </c>
      <c r="BN29" s="71">
        <v>4369982</v>
      </c>
      <c r="BO29" s="71">
        <v>15430168</v>
      </c>
      <c r="BP29" s="71">
        <v>877202</v>
      </c>
      <c r="BQ29" s="71">
        <v>699868</v>
      </c>
      <c r="BR29" s="71">
        <v>490873</v>
      </c>
      <c r="BS29" s="71"/>
      <c r="BT29" s="71">
        <v>3820</v>
      </c>
      <c r="BU29" s="71">
        <v>4178150</v>
      </c>
      <c r="BV29" s="71"/>
      <c r="BW29" s="73"/>
      <c r="BX29" s="71">
        <v>7552371</v>
      </c>
      <c r="BY29" s="71">
        <v>382099</v>
      </c>
      <c r="BZ29" s="71">
        <v>11431968</v>
      </c>
      <c r="CA29" s="71">
        <v>7279633</v>
      </c>
      <c r="CB29" s="71">
        <v>701651</v>
      </c>
      <c r="CC29" s="71">
        <v>128820</v>
      </c>
      <c r="CD29" s="71">
        <v>22749399</v>
      </c>
      <c r="CE29" s="71">
        <v>255012</v>
      </c>
      <c r="CF29" s="71"/>
      <c r="CG29" s="73"/>
      <c r="CH29" s="159"/>
      <c r="CI29" s="159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99">
        <f t="shared" si="8"/>
        <v>412888313</v>
      </c>
      <c r="DG29" s="2"/>
    </row>
    <row r="30" spans="2:111" ht="12.75">
      <c r="B30" s="218" t="s">
        <v>587</v>
      </c>
      <c r="C30" s="71"/>
      <c r="D30" s="71">
        <v>27003501</v>
      </c>
      <c r="E30" s="71"/>
      <c r="F30" s="73"/>
      <c r="G30" s="73"/>
      <c r="H30" s="71"/>
      <c r="I30" s="71"/>
      <c r="J30" s="71"/>
      <c r="K30" s="71"/>
      <c r="L30" s="71"/>
      <c r="M30" s="71"/>
      <c r="N30" s="71"/>
      <c r="O30" s="73"/>
      <c r="P30" s="73"/>
      <c r="Q30" s="73"/>
      <c r="R30" s="73"/>
      <c r="S30" s="73"/>
      <c r="T30" s="73"/>
      <c r="U30" s="73"/>
      <c r="V30" s="71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1">
        <v>9809480</v>
      </c>
      <c r="BQ30" s="73">
        <v>247665</v>
      </c>
      <c r="BR30" s="73"/>
      <c r="BS30" s="73"/>
      <c r="BT30" s="73"/>
      <c r="BU30" s="73"/>
      <c r="BV30" s="73"/>
      <c r="BW30" s="73"/>
      <c r="BX30" s="71">
        <v>6154813</v>
      </c>
      <c r="BY30" s="71"/>
      <c r="BZ30" s="71">
        <v>1487890</v>
      </c>
      <c r="CA30" s="71">
        <v>2296336</v>
      </c>
      <c r="CB30" s="71"/>
      <c r="CC30" s="71"/>
      <c r="CD30" s="71">
        <v>9417150</v>
      </c>
      <c r="CE30" s="71">
        <v>293880</v>
      </c>
      <c r="CF30" s="71"/>
      <c r="CG30" s="73"/>
      <c r="CH30" s="159"/>
      <c r="CI30" s="115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99">
        <f t="shared" si="8"/>
        <v>56710715</v>
      </c>
      <c r="DG30" s="2"/>
    </row>
    <row r="31" spans="2:111" ht="12.75">
      <c r="B31" s="218" t="s">
        <v>588</v>
      </c>
      <c r="C31" s="71">
        <v>7087365</v>
      </c>
      <c r="D31" s="71">
        <v>1519908</v>
      </c>
      <c r="E31" s="71">
        <v>986441</v>
      </c>
      <c r="F31" s="71">
        <v>208735385</v>
      </c>
      <c r="G31" s="71">
        <v>3747392</v>
      </c>
      <c r="H31" s="71">
        <v>860829</v>
      </c>
      <c r="I31" s="71">
        <v>3438053</v>
      </c>
      <c r="J31" s="71">
        <v>1422970</v>
      </c>
      <c r="K31" s="71">
        <v>190017</v>
      </c>
      <c r="L31" s="71">
        <v>211942</v>
      </c>
      <c r="M31" s="71">
        <v>309769</v>
      </c>
      <c r="N31" s="71">
        <v>209554</v>
      </c>
      <c r="O31" s="71">
        <v>189522</v>
      </c>
      <c r="P31" s="71">
        <v>139943</v>
      </c>
      <c r="Q31" s="71">
        <v>264731</v>
      </c>
      <c r="R31" s="71">
        <v>271399</v>
      </c>
      <c r="S31" s="71">
        <v>142948</v>
      </c>
      <c r="T31" s="71">
        <v>198587</v>
      </c>
      <c r="U31" s="71">
        <v>195433</v>
      </c>
      <c r="V31" s="71">
        <v>112151</v>
      </c>
      <c r="W31" s="71">
        <v>176917</v>
      </c>
      <c r="X31" s="71">
        <v>92771</v>
      </c>
      <c r="Y31" s="71">
        <v>138363</v>
      </c>
      <c r="Z31" s="71">
        <v>174457</v>
      </c>
      <c r="AA31" s="71">
        <v>153972</v>
      </c>
      <c r="AB31" s="71">
        <v>254713</v>
      </c>
      <c r="AC31" s="71">
        <v>164014</v>
      </c>
      <c r="AD31" s="71">
        <v>97660</v>
      </c>
      <c r="AE31" s="71">
        <v>194484</v>
      </c>
      <c r="AF31" s="71">
        <v>249472</v>
      </c>
      <c r="AG31" s="71">
        <v>89494</v>
      </c>
      <c r="AH31" s="71">
        <v>252299</v>
      </c>
      <c r="AI31" s="71">
        <v>190785</v>
      </c>
      <c r="AJ31" s="71">
        <v>127333</v>
      </c>
      <c r="AK31" s="71">
        <v>297692</v>
      </c>
      <c r="AL31" s="71">
        <v>122273</v>
      </c>
      <c r="AM31" s="71">
        <v>182714</v>
      </c>
      <c r="AN31" s="71">
        <v>335417</v>
      </c>
      <c r="AO31" s="71">
        <v>265046</v>
      </c>
      <c r="AP31" s="71">
        <v>92548856</v>
      </c>
      <c r="AQ31" s="71">
        <v>1527109</v>
      </c>
      <c r="AR31" s="71">
        <v>1819105</v>
      </c>
      <c r="AS31" s="71">
        <v>14735357</v>
      </c>
      <c r="AT31" s="71">
        <v>356319</v>
      </c>
      <c r="AU31" s="71">
        <v>1745278</v>
      </c>
      <c r="AV31" s="71">
        <v>2737447</v>
      </c>
      <c r="AW31" s="71">
        <v>25440266</v>
      </c>
      <c r="AX31" s="71">
        <v>15744431</v>
      </c>
      <c r="AY31" s="71">
        <v>13445038</v>
      </c>
      <c r="AZ31" s="71">
        <v>148980731</v>
      </c>
      <c r="BA31" s="71">
        <v>76016142</v>
      </c>
      <c r="BB31" s="71">
        <v>11591944</v>
      </c>
      <c r="BC31" s="71">
        <v>948114</v>
      </c>
      <c r="BD31" s="71">
        <v>1128035</v>
      </c>
      <c r="BE31" s="71">
        <v>275553</v>
      </c>
      <c r="BF31" s="71">
        <v>16529398</v>
      </c>
      <c r="BG31" s="71">
        <v>1587499</v>
      </c>
      <c r="BH31" s="71">
        <v>13239091</v>
      </c>
      <c r="BI31" s="71">
        <v>15197595</v>
      </c>
      <c r="BJ31" s="71">
        <v>34141958</v>
      </c>
      <c r="BK31" s="71">
        <v>32051392</v>
      </c>
      <c r="BL31" s="71">
        <v>27488162</v>
      </c>
      <c r="BM31" s="71">
        <v>16659058</v>
      </c>
      <c r="BN31" s="71">
        <v>15988875</v>
      </c>
      <c r="BO31" s="71">
        <v>13645139</v>
      </c>
      <c r="BP31" s="71">
        <v>26148050</v>
      </c>
      <c r="BQ31" s="71"/>
      <c r="BR31" s="71">
        <v>3204629</v>
      </c>
      <c r="BS31" s="71">
        <v>395036</v>
      </c>
      <c r="BT31" s="71">
        <v>287437</v>
      </c>
      <c r="BU31" s="71">
        <v>18545494</v>
      </c>
      <c r="BV31" s="71"/>
      <c r="BW31" s="73"/>
      <c r="BX31" s="71">
        <v>5209378</v>
      </c>
      <c r="BY31" s="71">
        <v>1550825</v>
      </c>
      <c r="BZ31" s="71">
        <v>33618033</v>
      </c>
      <c r="CA31" s="71">
        <v>44482287</v>
      </c>
      <c r="CB31" s="71">
        <v>556741</v>
      </c>
      <c r="CC31" s="71">
        <v>144605</v>
      </c>
      <c r="CD31" s="71">
        <v>38862795</v>
      </c>
      <c r="CE31" s="71">
        <v>1436220</v>
      </c>
      <c r="CF31" s="71"/>
      <c r="CG31" s="73"/>
      <c r="CH31" s="73"/>
      <c r="CI31" s="73"/>
      <c r="CJ31" s="73"/>
      <c r="CK31" s="159"/>
      <c r="CL31" s="159"/>
      <c r="CM31" s="159"/>
      <c r="CN31" s="159"/>
      <c r="CO31" s="159"/>
      <c r="CP31" s="159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99">
        <f t="shared" si="8"/>
        <v>1003803637</v>
      </c>
      <c r="DG31" s="2"/>
    </row>
    <row r="32" spans="2:111" ht="36">
      <c r="B32" s="219" t="s">
        <v>112</v>
      </c>
      <c r="C32" s="101"/>
      <c r="D32" s="101"/>
      <c r="E32" s="101"/>
      <c r="F32" s="101"/>
      <c r="G32" s="101"/>
      <c r="H32" s="101"/>
      <c r="I32" s="101">
        <v>948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91"/>
      <c r="BX32" s="101"/>
      <c r="BY32" s="101"/>
      <c r="BZ32" s="101"/>
      <c r="CA32" s="101"/>
      <c r="CB32" s="101"/>
      <c r="CC32" s="101"/>
      <c r="CD32" s="101"/>
      <c r="CE32" s="101"/>
      <c r="CF32" s="101"/>
      <c r="CG32" s="91"/>
      <c r="CH32" s="91"/>
      <c r="CI32" s="91"/>
      <c r="CJ32" s="91"/>
      <c r="CK32" s="184"/>
      <c r="CL32" s="184"/>
      <c r="CM32" s="184"/>
      <c r="CN32" s="184"/>
      <c r="CO32" s="184"/>
      <c r="CP32" s="184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9">
        <f t="shared" si="8"/>
        <v>948</v>
      </c>
      <c r="DG32" s="2"/>
    </row>
    <row r="33" spans="2:110" s="2" customFormat="1" ht="13.5" thickBot="1">
      <c r="B33" s="220" t="s">
        <v>830</v>
      </c>
      <c r="C33" s="76">
        <f aca="true" t="shared" si="9" ref="C33:BN33">SUM(C24:C32)</f>
        <v>7708968</v>
      </c>
      <c r="D33" s="76">
        <f t="shared" si="9"/>
        <v>36825059</v>
      </c>
      <c r="E33" s="76">
        <f t="shared" si="9"/>
        <v>1313227</v>
      </c>
      <c r="F33" s="76">
        <f t="shared" si="9"/>
        <v>210099556</v>
      </c>
      <c r="G33" s="76">
        <f t="shared" si="9"/>
        <v>4648630</v>
      </c>
      <c r="H33" s="76">
        <f t="shared" si="9"/>
        <v>21912696</v>
      </c>
      <c r="I33" s="76">
        <f t="shared" si="9"/>
        <v>4522514</v>
      </c>
      <c r="J33" s="76">
        <f t="shared" si="9"/>
        <v>3733471</v>
      </c>
      <c r="K33" s="76">
        <f t="shared" si="9"/>
        <v>600169</v>
      </c>
      <c r="L33" s="76">
        <f t="shared" si="9"/>
        <v>704939</v>
      </c>
      <c r="M33" s="76">
        <f t="shared" si="9"/>
        <v>734157</v>
      </c>
      <c r="N33" s="76">
        <f t="shared" si="9"/>
        <v>582805</v>
      </c>
      <c r="O33" s="76">
        <f t="shared" si="9"/>
        <v>610882</v>
      </c>
      <c r="P33" s="76">
        <f t="shared" si="9"/>
        <v>475037</v>
      </c>
      <c r="Q33" s="76">
        <f t="shared" si="9"/>
        <v>814906</v>
      </c>
      <c r="R33" s="76">
        <f t="shared" si="9"/>
        <v>655655</v>
      </c>
      <c r="S33" s="76">
        <f t="shared" si="9"/>
        <v>625128</v>
      </c>
      <c r="T33" s="76">
        <f t="shared" si="9"/>
        <v>456383</v>
      </c>
      <c r="U33" s="76">
        <f>SUM(U24:U32)</f>
        <v>744137</v>
      </c>
      <c r="V33" s="76">
        <f t="shared" si="9"/>
        <v>425413</v>
      </c>
      <c r="W33" s="76">
        <f t="shared" si="9"/>
        <v>580532</v>
      </c>
      <c r="X33" s="76">
        <f t="shared" si="9"/>
        <v>386892</v>
      </c>
      <c r="Y33" s="76">
        <f t="shared" si="9"/>
        <v>438585</v>
      </c>
      <c r="Z33" s="76">
        <f t="shared" si="9"/>
        <v>659617</v>
      </c>
      <c r="AA33" s="76">
        <f t="shared" si="9"/>
        <v>564545</v>
      </c>
      <c r="AB33" s="76">
        <f t="shared" si="9"/>
        <v>675206</v>
      </c>
      <c r="AC33" s="76">
        <f t="shared" si="9"/>
        <v>460634</v>
      </c>
      <c r="AD33" s="76">
        <f t="shared" si="9"/>
        <v>591981</v>
      </c>
      <c r="AE33" s="76">
        <f t="shared" si="9"/>
        <v>514606</v>
      </c>
      <c r="AF33" s="76">
        <f t="shared" si="9"/>
        <v>737296</v>
      </c>
      <c r="AG33" s="76">
        <f t="shared" si="9"/>
        <v>559501</v>
      </c>
      <c r="AH33" s="76">
        <f t="shared" si="9"/>
        <v>631395</v>
      </c>
      <c r="AI33" s="76">
        <f t="shared" si="9"/>
        <v>617759</v>
      </c>
      <c r="AJ33" s="76">
        <f t="shared" si="9"/>
        <v>542591</v>
      </c>
      <c r="AK33" s="76">
        <f t="shared" si="9"/>
        <v>597540</v>
      </c>
      <c r="AL33" s="76">
        <f t="shared" si="9"/>
        <v>487676</v>
      </c>
      <c r="AM33" s="76">
        <f t="shared" si="9"/>
        <v>572355</v>
      </c>
      <c r="AN33" s="76">
        <f t="shared" si="9"/>
        <v>548511</v>
      </c>
      <c r="AO33" s="76">
        <f t="shared" si="9"/>
        <v>497696</v>
      </c>
      <c r="AP33" s="76">
        <f t="shared" si="9"/>
        <v>118189825</v>
      </c>
      <c r="AQ33" s="76">
        <f t="shared" si="9"/>
        <v>28302431</v>
      </c>
      <c r="AR33" s="76">
        <f t="shared" si="9"/>
        <v>4870584</v>
      </c>
      <c r="AS33" s="76">
        <f t="shared" si="9"/>
        <v>31736294</v>
      </c>
      <c r="AT33" s="76">
        <f t="shared" si="9"/>
        <v>671462</v>
      </c>
      <c r="AU33" s="76">
        <f t="shared" si="9"/>
        <v>3988428</v>
      </c>
      <c r="AV33" s="76">
        <f t="shared" si="9"/>
        <v>217234230</v>
      </c>
      <c r="AW33" s="76">
        <f t="shared" si="9"/>
        <v>49399904</v>
      </c>
      <c r="AX33" s="76">
        <f t="shared" si="9"/>
        <v>88152667</v>
      </c>
      <c r="AY33" s="76">
        <f t="shared" si="9"/>
        <v>4992032284</v>
      </c>
      <c r="AZ33" s="76">
        <f t="shared" si="9"/>
        <v>236896213</v>
      </c>
      <c r="BA33" s="76">
        <f t="shared" si="9"/>
        <v>331811576</v>
      </c>
      <c r="BB33" s="76">
        <f t="shared" si="9"/>
        <v>29230095</v>
      </c>
      <c r="BC33" s="76">
        <f t="shared" si="9"/>
        <v>72604939</v>
      </c>
      <c r="BD33" s="76">
        <f t="shared" si="9"/>
        <v>18258567</v>
      </c>
      <c r="BE33" s="76">
        <f t="shared" si="9"/>
        <v>42088747</v>
      </c>
      <c r="BF33" s="76">
        <f t="shared" si="9"/>
        <v>193225453</v>
      </c>
      <c r="BG33" s="76">
        <f t="shared" si="9"/>
        <v>1879671</v>
      </c>
      <c r="BH33" s="76">
        <f t="shared" si="9"/>
        <v>34634210</v>
      </c>
      <c r="BI33" s="76">
        <f t="shared" si="9"/>
        <v>215644505</v>
      </c>
      <c r="BJ33" s="76">
        <f t="shared" si="9"/>
        <v>51474878</v>
      </c>
      <c r="BK33" s="76">
        <f t="shared" si="9"/>
        <v>38757012</v>
      </c>
      <c r="BL33" s="76">
        <f t="shared" si="9"/>
        <v>38577778</v>
      </c>
      <c r="BM33" s="76">
        <f t="shared" si="9"/>
        <v>22615508</v>
      </c>
      <c r="BN33" s="76">
        <f t="shared" si="9"/>
        <v>36081191</v>
      </c>
      <c r="BO33" s="76">
        <f aca="true" t="shared" si="10" ref="BO33:BU33">SUM(BO24:BO32)</f>
        <v>43803868</v>
      </c>
      <c r="BP33" s="76">
        <f t="shared" si="10"/>
        <v>106049394</v>
      </c>
      <c r="BQ33" s="76">
        <f t="shared" si="10"/>
        <v>26739286</v>
      </c>
      <c r="BR33" s="76">
        <f t="shared" si="10"/>
        <v>1880721114</v>
      </c>
      <c r="BS33" s="76">
        <f t="shared" si="10"/>
        <v>54111192</v>
      </c>
      <c r="BT33" s="76">
        <f t="shared" si="10"/>
        <v>723213</v>
      </c>
      <c r="BU33" s="76">
        <f t="shared" si="10"/>
        <v>73426222</v>
      </c>
      <c r="BV33" s="76"/>
      <c r="BW33" s="76"/>
      <c r="BX33" s="76">
        <f aca="true" t="shared" si="11" ref="BX33:CE33">SUM(BX24:BX32)</f>
        <v>469289158</v>
      </c>
      <c r="BY33" s="76">
        <f t="shared" si="11"/>
        <v>55153263</v>
      </c>
      <c r="BZ33" s="76">
        <f t="shared" si="11"/>
        <v>421714601</v>
      </c>
      <c r="CA33" s="76">
        <f t="shared" si="11"/>
        <v>461276758</v>
      </c>
      <c r="CB33" s="76">
        <f t="shared" si="11"/>
        <v>22921850</v>
      </c>
      <c r="CC33" s="76">
        <f t="shared" si="11"/>
        <v>5225373</v>
      </c>
      <c r="CD33" s="76">
        <f t="shared" si="11"/>
        <v>603768664</v>
      </c>
      <c r="CE33" s="76">
        <f t="shared" si="11"/>
        <v>3661314</v>
      </c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82">
        <f t="shared" si="8"/>
        <v>11435802372</v>
      </c>
    </row>
    <row r="34" spans="2:111" ht="13.5" thickBot="1">
      <c r="B34" s="378" t="s">
        <v>570</v>
      </c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79"/>
      <c r="BS34" s="379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379"/>
      <c r="DF34" s="380"/>
      <c r="DG34" s="2"/>
    </row>
    <row r="35" spans="2:111" ht="12.75">
      <c r="B35" s="217" t="s">
        <v>589</v>
      </c>
      <c r="C35" s="69"/>
      <c r="D35" s="69"/>
      <c r="E35" s="69"/>
      <c r="F35" s="69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>
        <v>197370</v>
      </c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>
        <v>17844045</v>
      </c>
      <c r="BG35" s="81"/>
      <c r="BH35" s="81"/>
      <c r="BI35" s="81">
        <v>53000</v>
      </c>
      <c r="BJ35" s="81">
        <v>57400655</v>
      </c>
      <c r="BK35" s="69">
        <v>765000</v>
      </c>
      <c r="BL35" s="69">
        <v>436000</v>
      </c>
      <c r="BM35" s="69">
        <v>503000</v>
      </c>
      <c r="BN35" s="69">
        <v>2453506</v>
      </c>
      <c r="BO35" s="69">
        <v>55899</v>
      </c>
      <c r="BP35" s="69"/>
      <c r="BQ35" s="69"/>
      <c r="BR35" s="69"/>
      <c r="BS35" s="69"/>
      <c r="BT35" s="69"/>
      <c r="BU35" s="146">
        <v>8822803</v>
      </c>
      <c r="BV35" s="146"/>
      <c r="BW35" s="146"/>
      <c r="BX35" s="69"/>
      <c r="BY35" s="69"/>
      <c r="BZ35" s="69">
        <v>9365359</v>
      </c>
      <c r="CA35" s="69">
        <v>37622294</v>
      </c>
      <c r="CB35" s="69">
        <v>639000</v>
      </c>
      <c r="CC35" s="69"/>
      <c r="CD35" s="69">
        <v>22416253</v>
      </c>
      <c r="CE35" s="69">
        <v>449534</v>
      </c>
      <c r="CF35" s="69"/>
      <c r="CG35" s="81"/>
      <c r="CH35" s="180"/>
      <c r="CI35" s="180"/>
      <c r="CJ35" s="81"/>
      <c r="CK35" s="180"/>
      <c r="CL35" s="81"/>
      <c r="CM35" s="81"/>
      <c r="CN35" s="81"/>
      <c r="CO35" s="81"/>
      <c r="CP35" s="180"/>
      <c r="CQ35" s="69"/>
      <c r="CR35" s="81"/>
      <c r="CS35" s="81"/>
      <c r="CT35" s="160"/>
      <c r="CU35" s="69"/>
      <c r="CV35" s="81"/>
      <c r="CW35" s="81"/>
      <c r="CX35" s="81"/>
      <c r="CY35" s="180"/>
      <c r="CZ35" s="146"/>
      <c r="DA35" s="81"/>
      <c r="DB35" s="81"/>
      <c r="DC35" s="81"/>
      <c r="DD35" s="81"/>
      <c r="DE35" s="69"/>
      <c r="DF35" s="100">
        <f aca="true" t="shared" si="12" ref="DF35:DF42">SUM(C35:DE35)</f>
        <v>159023718</v>
      </c>
      <c r="DG35" s="2"/>
    </row>
    <row r="36" spans="2:111" ht="12.75">
      <c r="B36" s="246" t="s">
        <v>591</v>
      </c>
      <c r="C36" s="97"/>
      <c r="D36" s="97"/>
      <c r="E36" s="97"/>
      <c r="F36" s="9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>
        <v>226620</v>
      </c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185"/>
      <c r="BV36" s="185"/>
      <c r="BW36" s="185"/>
      <c r="BX36" s="97"/>
      <c r="BY36" s="97"/>
      <c r="BZ36" s="97">
        <v>5400000</v>
      </c>
      <c r="CA36" s="97"/>
      <c r="CB36" s="97">
        <v>198000</v>
      </c>
      <c r="CC36" s="97"/>
      <c r="CD36" s="97"/>
      <c r="CE36" s="97"/>
      <c r="CF36" s="97"/>
      <c r="CG36" s="147"/>
      <c r="CH36" s="185"/>
      <c r="CI36" s="185"/>
      <c r="CJ36" s="147"/>
      <c r="CK36" s="185"/>
      <c r="CL36" s="147"/>
      <c r="CM36" s="147"/>
      <c r="CN36" s="147"/>
      <c r="CO36" s="147"/>
      <c r="CP36" s="185"/>
      <c r="CQ36" s="97"/>
      <c r="CR36" s="147"/>
      <c r="CS36" s="147"/>
      <c r="CT36" s="186"/>
      <c r="CU36" s="97"/>
      <c r="CV36" s="147"/>
      <c r="CW36" s="147"/>
      <c r="CX36" s="147"/>
      <c r="CY36" s="185"/>
      <c r="CZ36" s="149"/>
      <c r="DA36" s="147"/>
      <c r="DB36" s="147"/>
      <c r="DC36" s="147"/>
      <c r="DD36" s="147"/>
      <c r="DE36" s="97"/>
      <c r="DF36" s="98">
        <f t="shared" si="12"/>
        <v>5824620</v>
      </c>
      <c r="DG36" s="2"/>
    </row>
    <row r="37" spans="2:111" ht="24">
      <c r="B37" s="218" t="s">
        <v>590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1">
        <v>135000000</v>
      </c>
      <c r="AW37" s="71"/>
      <c r="AX37" s="71"/>
      <c r="AY37" s="71"/>
      <c r="AZ37" s="71"/>
      <c r="BA37" s="71"/>
      <c r="BB37" s="71"/>
      <c r="BC37" s="71">
        <v>43000000</v>
      </c>
      <c r="BD37" s="71">
        <v>69000</v>
      </c>
      <c r="BE37" s="71"/>
      <c r="BF37" s="115">
        <v>329831564</v>
      </c>
      <c r="BG37" s="71"/>
      <c r="BH37" s="71"/>
      <c r="BI37" s="71">
        <v>46414113</v>
      </c>
      <c r="BJ37" s="71"/>
      <c r="BK37" s="71">
        <v>7457000</v>
      </c>
      <c r="BL37" s="71">
        <v>15866507</v>
      </c>
      <c r="BM37" s="71">
        <v>4227000</v>
      </c>
      <c r="BN37" s="71">
        <v>1185000</v>
      </c>
      <c r="BO37" s="71">
        <v>679933</v>
      </c>
      <c r="BP37" s="71"/>
      <c r="BQ37" s="71"/>
      <c r="BR37" s="71"/>
      <c r="BS37" s="71"/>
      <c r="BT37" s="71"/>
      <c r="BU37" s="159"/>
      <c r="BV37" s="159"/>
      <c r="BW37" s="159"/>
      <c r="BX37" s="71"/>
      <c r="BY37" s="71">
        <v>4379234</v>
      </c>
      <c r="BZ37" s="71">
        <v>8874000</v>
      </c>
      <c r="CA37" s="71">
        <v>753538</v>
      </c>
      <c r="CB37" s="71">
        <v>6959253</v>
      </c>
      <c r="CC37" s="71">
        <v>40000</v>
      </c>
      <c r="CD37" s="71">
        <v>1156348</v>
      </c>
      <c r="CE37" s="71">
        <v>712350</v>
      </c>
      <c r="CF37" s="71"/>
      <c r="CG37" s="73"/>
      <c r="CH37" s="159"/>
      <c r="CI37" s="115"/>
      <c r="CJ37" s="73"/>
      <c r="CK37" s="154"/>
      <c r="CL37" s="115"/>
      <c r="CM37" s="73"/>
      <c r="CN37" s="73"/>
      <c r="CO37" s="73"/>
      <c r="CP37" s="154"/>
      <c r="CQ37" s="71"/>
      <c r="CR37" s="73"/>
      <c r="CS37" s="73"/>
      <c r="CT37" s="159"/>
      <c r="CU37" s="71"/>
      <c r="CV37" s="73"/>
      <c r="CW37" s="73"/>
      <c r="CX37" s="73"/>
      <c r="CY37" s="154"/>
      <c r="CZ37" s="115"/>
      <c r="DA37" s="73"/>
      <c r="DB37" s="73"/>
      <c r="DC37" s="73"/>
      <c r="DD37" s="154"/>
      <c r="DE37" s="71"/>
      <c r="DF37" s="99">
        <f t="shared" si="12"/>
        <v>606604840</v>
      </c>
      <c r="DG37" s="2"/>
    </row>
    <row r="38" spans="2:111" ht="12.75">
      <c r="B38" s="218" t="s">
        <v>834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3"/>
      <c r="AI38" s="73"/>
      <c r="AJ38" s="73"/>
      <c r="AK38" s="73"/>
      <c r="AL38" s="73"/>
      <c r="AM38" s="73"/>
      <c r="AN38" s="73"/>
      <c r="AO38" s="73"/>
      <c r="AP38" s="73">
        <v>5400</v>
      </c>
      <c r="AQ38" s="73"/>
      <c r="AR38" s="73"/>
      <c r="AS38" s="73"/>
      <c r="AT38" s="73"/>
      <c r="AU38" s="73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115">
        <v>36302502</v>
      </c>
      <c r="BG38" s="71"/>
      <c r="BH38" s="71"/>
      <c r="BI38" s="71"/>
      <c r="BJ38" s="73"/>
      <c r="BK38" s="71">
        <v>2954000</v>
      </c>
      <c r="BL38" s="71"/>
      <c r="BM38" s="71"/>
      <c r="BN38" s="73"/>
      <c r="BO38" s="73"/>
      <c r="BP38" s="73"/>
      <c r="BQ38" s="73"/>
      <c r="BR38" s="73"/>
      <c r="BS38" s="73"/>
      <c r="BT38" s="73"/>
      <c r="BU38" s="159"/>
      <c r="BV38" s="159"/>
      <c r="BW38" s="159"/>
      <c r="BX38" s="71"/>
      <c r="BY38" s="71"/>
      <c r="BZ38" s="71">
        <v>799575</v>
      </c>
      <c r="CA38" s="71">
        <v>1158602</v>
      </c>
      <c r="CB38" s="71">
        <v>72000</v>
      </c>
      <c r="CC38" s="71"/>
      <c r="CD38" s="71"/>
      <c r="CE38" s="71"/>
      <c r="CF38" s="71"/>
      <c r="CG38" s="73"/>
      <c r="CH38" s="159"/>
      <c r="CI38" s="115"/>
      <c r="CJ38" s="73"/>
      <c r="CK38" s="159"/>
      <c r="CL38" s="115"/>
      <c r="CM38" s="73"/>
      <c r="CN38" s="73"/>
      <c r="CO38" s="73"/>
      <c r="CP38" s="159"/>
      <c r="CQ38" s="73"/>
      <c r="CR38" s="73"/>
      <c r="CS38" s="73"/>
      <c r="CT38" s="154"/>
      <c r="CU38" s="71"/>
      <c r="CV38" s="73"/>
      <c r="CW38" s="73"/>
      <c r="CX38" s="73"/>
      <c r="CY38" s="159"/>
      <c r="CZ38" s="159"/>
      <c r="DA38" s="73"/>
      <c r="DB38" s="73"/>
      <c r="DC38" s="73"/>
      <c r="DD38" s="158"/>
      <c r="DE38" s="73"/>
      <c r="DF38" s="99">
        <f t="shared" si="12"/>
        <v>41292079</v>
      </c>
      <c r="DG38" s="2"/>
    </row>
    <row r="39" spans="2:111" ht="12.75">
      <c r="B39" s="218" t="s">
        <v>258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115"/>
      <c r="BG39" s="71"/>
      <c r="BH39" s="71"/>
      <c r="BI39" s="71"/>
      <c r="BJ39" s="73"/>
      <c r="BK39" s="71"/>
      <c r="BL39" s="71"/>
      <c r="BM39" s="71"/>
      <c r="BN39" s="73"/>
      <c r="BO39" s="73"/>
      <c r="BP39" s="73"/>
      <c r="BQ39" s="73"/>
      <c r="BR39" s="73"/>
      <c r="BS39" s="73"/>
      <c r="BT39" s="73"/>
      <c r="BU39" s="159"/>
      <c r="BV39" s="159"/>
      <c r="BW39" s="159"/>
      <c r="BX39" s="71"/>
      <c r="BY39" s="71"/>
      <c r="BZ39" s="71">
        <v>4809641</v>
      </c>
      <c r="CA39" s="71"/>
      <c r="CB39" s="71"/>
      <c r="CC39" s="71"/>
      <c r="CD39" s="71"/>
      <c r="CE39" s="71"/>
      <c r="CF39" s="71"/>
      <c r="CG39" s="73"/>
      <c r="CH39" s="159"/>
      <c r="CI39" s="115"/>
      <c r="CJ39" s="73"/>
      <c r="CK39" s="159"/>
      <c r="CL39" s="115"/>
      <c r="CM39" s="73"/>
      <c r="CN39" s="73"/>
      <c r="CO39" s="73"/>
      <c r="CP39" s="159"/>
      <c r="CQ39" s="73"/>
      <c r="CR39" s="73"/>
      <c r="CS39" s="73"/>
      <c r="CT39" s="154"/>
      <c r="CU39" s="71"/>
      <c r="CV39" s="73"/>
      <c r="CW39" s="73"/>
      <c r="CX39" s="73"/>
      <c r="CY39" s="159"/>
      <c r="CZ39" s="159"/>
      <c r="DA39" s="73"/>
      <c r="DB39" s="73"/>
      <c r="DC39" s="73"/>
      <c r="DD39" s="158"/>
      <c r="DE39" s="73"/>
      <c r="DF39" s="99">
        <f t="shared" si="12"/>
        <v>4809641</v>
      </c>
      <c r="DG39" s="2"/>
    </row>
    <row r="40" spans="2:111" ht="12.75">
      <c r="B40" s="218" t="s">
        <v>1014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115">
        <v>2847506</v>
      </c>
      <c r="BG40" s="71"/>
      <c r="BH40" s="71"/>
      <c r="BI40" s="71"/>
      <c r="BJ40" s="71">
        <v>11697384</v>
      </c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159"/>
      <c r="BV40" s="159"/>
      <c r="BW40" s="159"/>
      <c r="BX40" s="71"/>
      <c r="BY40" s="71"/>
      <c r="BZ40" s="71"/>
      <c r="CA40" s="71"/>
      <c r="CB40" s="71"/>
      <c r="CC40" s="71"/>
      <c r="CD40" s="71"/>
      <c r="CE40" s="71"/>
      <c r="CF40" s="71"/>
      <c r="CG40" s="73"/>
      <c r="CH40" s="154"/>
      <c r="CI40" s="115"/>
      <c r="CJ40" s="73"/>
      <c r="CK40" s="154"/>
      <c r="CL40" s="115"/>
      <c r="CM40" s="73"/>
      <c r="CN40" s="73"/>
      <c r="CO40" s="73"/>
      <c r="CP40" s="159"/>
      <c r="CQ40" s="73"/>
      <c r="CR40" s="73"/>
      <c r="CS40" s="73"/>
      <c r="CT40" s="159"/>
      <c r="CU40" s="73"/>
      <c r="CV40" s="73"/>
      <c r="CW40" s="73"/>
      <c r="CX40" s="73"/>
      <c r="CY40" s="154"/>
      <c r="CZ40" s="115"/>
      <c r="DA40" s="73"/>
      <c r="DB40" s="73"/>
      <c r="DC40" s="73"/>
      <c r="DD40" s="187"/>
      <c r="DE40" s="71"/>
      <c r="DF40" s="99">
        <f t="shared" si="12"/>
        <v>14544890</v>
      </c>
      <c r="DG40" s="2"/>
    </row>
    <row r="41" spans="2:111" ht="12.75">
      <c r="B41" s="218" t="s">
        <v>1018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>
        <v>69823844</v>
      </c>
      <c r="BG41" s="71"/>
      <c r="BH41" s="71"/>
      <c r="BI41" s="71"/>
      <c r="BJ41" s="71"/>
      <c r="BK41" s="71">
        <v>4554000</v>
      </c>
      <c r="BL41" s="71"/>
      <c r="BM41" s="71"/>
      <c r="BN41" s="71">
        <v>184000</v>
      </c>
      <c r="BO41" s="71"/>
      <c r="BP41" s="71"/>
      <c r="BQ41" s="71"/>
      <c r="BR41" s="71"/>
      <c r="BS41" s="71"/>
      <c r="BT41" s="71"/>
      <c r="BU41" s="159"/>
      <c r="BV41" s="159"/>
      <c r="BW41" s="159"/>
      <c r="BX41" s="71">
        <v>108872510</v>
      </c>
      <c r="BY41" s="71"/>
      <c r="BZ41" s="71">
        <v>810000</v>
      </c>
      <c r="CA41" s="71"/>
      <c r="CB41" s="71"/>
      <c r="CC41" s="71"/>
      <c r="CD41" s="71">
        <v>1223764</v>
      </c>
      <c r="CE41" s="71"/>
      <c r="CF41" s="71"/>
      <c r="CG41" s="73"/>
      <c r="CH41" s="158"/>
      <c r="CI41" s="73"/>
      <c r="CJ41" s="73"/>
      <c r="CK41" s="159"/>
      <c r="CL41" s="159"/>
      <c r="CM41" s="73"/>
      <c r="CN41" s="73"/>
      <c r="CO41" s="73"/>
      <c r="CP41" s="154"/>
      <c r="CQ41" s="71"/>
      <c r="CR41" s="73"/>
      <c r="CS41" s="73"/>
      <c r="CT41" s="154"/>
      <c r="CU41" s="71"/>
      <c r="CV41" s="73"/>
      <c r="CW41" s="73"/>
      <c r="CX41" s="73"/>
      <c r="CY41" s="159"/>
      <c r="CZ41" s="115"/>
      <c r="DA41" s="73"/>
      <c r="DB41" s="73"/>
      <c r="DC41" s="73"/>
      <c r="DD41" s="73"/>
      <c r="DE41" s="71"/>
      <c r="DF41" s="99">
        <f t="shared" si="12"/>
        <v>185468118</v>
      </c>
      <c r="DG41" s="2"/>
    </row>
    <row r="42" spans="2:110" s="2" customFormat="1" ht="13.5" thickBot="1">
      <c r="B42" s="261" t="s">
        <v>831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>
        <f>SUM(AP35:AP41)</f>
        <v>429390</v>
      </c>
      <c r="AQ42" s="92"/>
      <c r="AR42" s="92"/>
      <c r="AS42" s="92"/>
      <c r="AT42" s="92"/>
      <c r="AU42" s="92"/>
      <c r="AV42" s="92">
        <f>SUM(AV35:AV41)</f>
        <v>135000000</v>
      </c>
      <c r="AW42" s="92"/>
      <c r="AX42" s="92"/>
      <c r="AY42" s="92"/>
      <c r="AZ42" s="92"/>
      <c r="BA42" s="92"/>
      <c r="BB42" s="92"/>
      <c r="BC42" s="92">
        <f>SUM(BC35:BC41)</f>
        <v>43000000</v>
      </c>
      <c r="BD42" s="92">
        <f>SUM(BD35:BD41)</f>
        <v>69000</v>
      </c>
      <c r="BE42" s="92"/>
      <c r="BF42" s="92">
        <f>SUM(BF35:BF41)</f>
        <v>456649461</v>
      </c>
      <c r="BG42" s="92"/>
      <c r="BH42" s="92"/>
      <c r="BI42" s="92">
        <f aca="true" t="shared" si="13" ref="BI42:BO42">SUM(BI35:BI41)</f>
        <v>46467113</v>
      </c>
      <c r="BJ42" s="92">
        <f t="shared" si="13"/>
        <v>69098039</v>
      </c>
      <c r="BK42" s="92">
        <f t="shared" si="13"/>
        <v>15730000</v>
      </c>
      <c r="BL42" s="92">
        <f t="shared" si="13"/>
        <v>16302507</v>
      </c>
      <c r="BM42" s="92">
        <f t="shared" si="13"/>
        <v>4730000</v>
      </c>
      <c r="BN42" s="92">
        <f t="shared" si="13"/>
        <v>3822506</v>
      </c>
      <c r="BO42" s="92">
        <f t="shared" si="13"/>
        <v>735832</v>
      </c>
      <c r="BP42" s="92"/>
      <c r="BQ42" s="92"/>
      <c r="BR42" s="92"/>
      <c r="BS42" s="92"/>
      <c r="BT42" s="92"/>
      <c r="BU42" s="92">
        <f>SUM(BU35:BU41)</f>
        <v>8822803</v>
      </c>
      <c r="BV42" s="92"/>
      <c r="BW42" s="92"/>
      <c r="BX42" s="92">
        <f>SUM(BX35:BX41)</f>
        <v>108872510</v>
      </c>
      <c r="BY42" s="92">
        <f aca="true" t="shared" si="14" ref="BY42:CE42">SUM(BY35:BY41)</f>
        <v>4379234</v>
      </c>
      <c r="BZ42" s="92">
        <f t="shared" si="14"/>
        <v>30058575</v>
      </c>
      <c r="CA42" s="92">
        <f t="shared" si="14"/>
        <v>39534434</v>
      </c>
      <c r="CB42" s="92">
        <f t="shared" si="14"/>
        <v>7868253</v>
      </c>
      <c r="CC42" s="92">
        <f t="shared" si="14"/>
        <v>40000</v>
      </c>
      <c r="CD42" s="92">
        <f t="shared" si="14"/>
        <v>24796365</v>
      </c>
      <c r="CE42" s="92">
        <f t="shared" si="14"/>
        <v>1161884</v>
      </c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188">
        <f t="shared" si="12"/>
        <v>1017567906</v>
      </c>
    </row>
    <row r="43" spans="2:110" s="2" customFormat="1" ht="13.5" thickBot="1">
      <c r="B43" s="378" t="s">
        <v>308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/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79"/>
      <c r="CX43" s="379"/>
      <c r="CY43" s="379"/>
      <c r="CZ43" s="379"/>
      <c r="DA43" s="379"/>
      <c r="DB43" s="379"/>
      <c r="DC43" s="379"/>
      <c r="DD43" s="379"/>
      <c r="DE43" s="379"/>
      <c r="DF43" s="380"/>
    </row>
    <row r="44" spans="1:110" s="2" customFormat="1" ht="12.75">
      <c r="A44" s="33"/>
      <c r="B44" s="265" t="s">
        <v>298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49">
        <v>314000000</v>
      </c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49">
        <v>34584288</v>
      </c>
      <c r="CA44" s="149">
        <v>29830656</v>
      </c>
      <c r="CB44" s="149">
        <v>965063</v>
      </c>
      <c r="CC44" s="189"/>
      <c r="CD44" s="149">
        <v>64842662</v>
      </c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90">
        <f>SUM(BZ44:DE44)</f>
        <v>130222669</v>
      </c>
    </row>
    <row r="45" spans="2:110" s="2" customFormat="1" ht="13.5" thickBot="1">
      <c r="B45" s="261" t="s">
        <v>884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>
        <f>SUM(BF44)</f>
        <v>314000000</v>
      </c>
      <c r="BG45" s="92"/>
      <c r="BH45" s="92"/>
      <c r="BI45" s="92"/>
      <c r="BJ45" s="92"/>
      <c r="BK45" s="92">
        <f>SUM(BK44)</f>
        <v>0</v>
      </c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>
        <f>SUM(BZ44)</f>
        <v>34584288</v>
      </c>
      <c r="CA45" s="92">
        <f>SUM(CA44)</f>
        <v>29830656</v>
      </c>
      <c r="CB45" s="92">
        <f>SUM(CB44)</f>
        <v>965063</v>
      </c>
      <c r="CC45" s="92"/>
      <c r="CD45" s="92">
        <f>SUM(CD44)</f>
        <v>64842662</v>
      </c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188">
        <f>SUM(BZ45:DE45)</f>
        <v>130222669</v>
      </c>
    </row>
    <row r="46" spans="2:111" ht="13.5" customHeight="1" thickBot="1">
      <c r="B46" s="378" t="s">
        <v>238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379"/>
      <c r="CN46" s="379"/>
      <c r="CO46" s="379"/>
      <c r="CP46" s="379"/>
      <c r="CQ46" s="379"/>
      <c r="CR46" s="379"/>
      <c r="CS46" s="379"/>
      <c r="CT46" s="379"/>
      <c r="CU46" s="379"/>
      <c r="CV46" s="379"/>
      <c r="CW46" s="379"/>
      <c r="CX46" s="379"/>
      <c r="CY46" s="379"/>
      <c r="CZ46" s="379"/>
      <c r="DA46" s="379"/>
      <c r="DB46" s="379"/>
      <c r="DC46" s="379"/>
      <c r="DD46" s="379"/>
      <c r="DE46" s="379"/>
      <c r="DF46" s="380"/>
      <c r="DG46" s="2"/>
    </row>
    <row r="47" spans="2:110" ht="36">
      <c r="B47" s="217" t="s">
        <v>595</v>
      </c>
      <c r="C47" s="97">
        <v>17353</v>
      </c>
      <c r="D47" s="97"/>
      <c r="E47" s="97"/>
      <c r="F47" s="97">
        <v>402175</v>
      </c>
      <c r="G47" s="97">
        <v>431294</v>
      </c>
      <c r="H47" s="97">
        <v>11493105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147"/>
      <c r="AI47" s="147"/>
      <c r="AJ47" s="147"/>
      <c r="AK47" s="147"/>
      <c r="AL47" s="147"/>
      <c r="AM47" s="147"/>
      <c r="AN47" s="147"/>
      <c r="AO47" s="147"/>
      <c r="AP47" s="147"/>
      <c r="AQ47" s="97">
        <v>121910</v>
      </c>
      <c r="AR47" s="97">
        <v>105681</v>
      </c>
      <c r="AS47" s="97">
        <v>222964151</v>
      </c>
      <c r="AT47" s="97">
        <v>8549846</v>
      </c>
      <c r="AU47" s="97">
        <v>129879</v>
      </c>
      <c r="AV47" s="97">
        <v>3800000</v>
      </c>
      <c r="AW47" s="97">
        <v>395795</v>
      </c>
      <c r="AX47" s="97"/>
      <c r="AY47" s="97">
        <v>15510000</v>
      </c>
      <c r="AZ47" s="97">
        <v>35396</v>
      </c>
      <c r="BA47" s="97">
        <v>7000190</v>
      </c>
      <c r="BB47" s="97">
        <v>3460000</v>
      </c>
      <c r="BC47" s="97">
        <v>121848</v>
      </c>
      <c r="BD47" s="97"/>
      <c r="BE47" s="97"/>
      <c r="BF47" s="97">
        <v>13848152</v>
      </c>
      <c r="BG47" s="97"/>
      <c r="BH47" s="97"/>
      <c r="BI47" s="97">
        <v>1271</v>
      </c>
      <c r="BJ47" s="97"/>
      <c r="BK47" s="97">
        <v>10690196</v>
      </c>
      <c r="BL47" s="97">
        <v>3320883</v>
      </c>
      <c r="BM47" s="97"/>
      <c r="BN47" s="97">
        <v>986253</v>
      </c>
      <c r="BO47" s="97">
        <v>206607394</v>
      </c>
      <c r="BP47" s="97">
        <v>1657735</v>
      </c>
      <c r="BQ47" s="97"/>
      <c r="BR47" s="97">
        <v>100000</v>
      </c>
      <c r="BS47" s="97"/>
      <c r="BT47" s="97">
        <v>145000</v>
      </c>
      <c r="BU47" s="97"/>
      <c r="BV47" s="97"/>
      <c r="BW47" s="97"/>
      <c r="BX47" s="97">
        <v>33475867</v>
      </c>
      <c r="BY47" s="97"/>
      <c r="BZ47" s="97">
        <v>7911511</v>
      </c>
      <c r="CA47" s="97">
        <v>26967008</v>
      </c>
      <c r="CB47" s="97"/>
      <c r="CC47" s="97"/>
      <c r="CD47" s="97">
        <v>1532364211</v>
      </c>
      <c r="CE47" s="97"/>
      <c r="CF47" s="97"/>
      <c r="CG47" s="147"/>
      <c r="CH47" s="147"/>
      <c r="CI47" s="147"/>
      <c r="CJ47" s="147"/>
      <c r="CK47" s="185"/>
      <c r="CL47" s="149"/>
      <c r="CM47" s="147"/>
      <c r="CN47" s="147"/>
      <c r="CO47" s="147"/>
      <c r="CP47" s="185"/>
      <c r="CQ47" s="147"/>
      <c r="CR47" s="147"/>
      <c r="CS47" s="147"/>
      <c r="CT47" s="165"/>
      <c r="CU47" s="147"/>
      <c r="CV47" s="147"/>
      <c r="CW47" s="147"/>
      <c r="CX47" s="147"/>
      <c r="CY47" s="186"/>
      <c r="CZ47" s="149"/>
      <c r="DA47" s="147"/>
      <c r="DB47" s="147"/>
      <c r="DC47" s="147"/>
      <c r="DD47" s="163"/>
      <c r="DE47" s="97"/>
      <c r="DF47" s="98">
        <f>SUM(BZ47:DE47)</f>
        <v>1567242730</v>
      </c>
    </row>
    <row r="48" spans="2:110" ht="12.75">
      <c r="B48" s="218" t="s">
        <v>763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3"/>
      <c r="AI48" s="73"/>
      <c r="AJ48" s="73"/>
      <c r="AK48" s="73"/>
      <c r="AL48" s="73"/>
      <c r="AM48" s="73"/>
      <c r="AN48" s="73"/>
      <c r="AO48" s="71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>
        <v>125000000</v>
      </c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1"/>
      <c r="BY48" s="71"/>
      <c r="BZ48" s="71">
        <v>300900000</v>
      </c>
      <c r="CA48" s="71"/>
      <c r="CB48" s="71"/>
      <c r="CC48" s="71"/>
      <c r="CD48" s="71">
        <v>799517303</v>
      </c>
      <c r="CE48" s="71"/>
      <c r="CF48" s="71"/>
      <c r="CG48" s="73"/>
      <c r="CH48" s="73"/>
      <c r="CI48" s="73"/>
      <c r="CJ48" s="73"/>
      <c r="CK48" s="154"/>
      <c r="CL48" s="115"/>
      <c r="CM48" s="73"/>
      <c r="CN48" s="73"/>
      <c r="CO48" s="73"/>
      <c r="CP48" s="187"/>
      <c r="CQ48" s="71"/>
      <c r="CR48" s="73"/>
      <c r="CS48" s="73"/>
      <c r="CT48" s="187"/>
      <c r="CU48" s="71"/>
      <c r="CV48" s="73"/>
      <c r="CW48" s="73"/>
      <c r="CX48" s="73"/>
      <c r="CY48" s="73"/>
      <c r="CZ48" s="71"/>
      <c r="DA48" s="73"/>
      <c r="DB48" s="73"/>
      <c r="DC48" s="73"/>
      <c r="DD48" s="73"/>
      <c r="DE48" s="71"/>
      <c r="DF48" s="99">
        <f>SUM(BZ48:DE48)</f>
        <v>1100417303</v>
      </c>
    </row>
    <row r="49" spans="2:252" s="2" customFormat="1" ht="13.5" thickBot="1">
      <c r="B49" s="225" t="s">
        <v>832</v>
      </c>
      <c r="C49" s="67">
        <f>SUM(C47:C48)</f>
        <v>17353</v>
      </c>
      <c r="D49" s="67"/>
      <c r="E49" s="67"/>
      <c r="F49" s="67">
        <f>SUM(F47:F48)</f>
        <v>402175</v>
      </c>
      <c r="G49" s="67">
        <f>SUM(G47:G48)</f>
        <v>431294</v>
      </c>
      <c r="H49" s="67">
        <f>SUM(H47:H48)</f>
        <v>11493105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>
        <f aca="true" t="shared" si="15" ref="AQ49:AW49">SUM(AQ47:AQ48)</f>
        <v>121910</v>
      </c>
      <c r="AR49" s="67">
        <f t="shared" si="15"/>
        <v>105681</v>
      </c>
      <c r="AS49" s="67">
        <f t="shared" si="15"/>
        <v>222964151</v>
      </c>
      <c r="AT49" s="67">
        <f t="shared" si="15"/>
        <v>8549846</v>
      </c>
      <c r="AU49" s="67">
        <f t="shared" si="15"/>
        <v>129879</v>
      </c>
      <c r="AV49" s="67">
        <f t="shared" si="15"/>
        <v>3800000</v>
      </c>
      <c r="AW49" s="67">
        <f t="shared" si="15"/>
        <v>395795</v>
      </c>
      <c r="AX49" s="67"/>
      <c r="AY49" s="67">
        <f aca="true" t="shared" si="16" ref="AY49:BI49">SUM(AY47:AY48)</f>
        <v>15510000</v>
      </c>
      <c r="AZ49" s="67">
        <f t="shared" si="16"/>
        <v>35396</v>
      </c>
      <c r="BA49" s="67">
        <f t="shared" si="16"/>
        <v>7000190</v>
      </c>
      <c r="BB49" s="67">
        <f t="shared" si="16"/>
        <v>3460000</v>
      </c>
      <c r="BC49" s="67">
        <f t="shared" si="16"/>
        <v>121848</v>
      </c>
      <c r="BD49" s="67">
        <f t="shared" si="16"/>
        <v>125000000</v>
      </c>
      <c r="BE49" s="67"/>
      <c r="BF49" s="67">
        <f t="shared" si="16"/>
        <v>13848152</v>
      </c>
      <c r="BG49" s="67"/>
      <c r="BH49" s="67"/>
      <c r="BI49" s="67">
        <f t="shared" si="16"/>
        <v>1271</v>
      </c>
      <c r="BJ49" s="67"/>
      <c r="BK49" s="67">
        <f>SUM(BK47:BK48)</f>
        <v>10690196</v>
      </c>
      <c r="BL49" s="67">
        <f>SUM(BL47:BL48)</f>
        <v>3320883</v>
      </c>
      <c r="BM49" s="67"/>
      <c r="BN49" s="67">
        <f>SUM(BN47:BN48)</f>
        <v>986253</v>
      </c>
      <c r="BO49" s="67">
        <f>SUM(BO47:BO48)</f>
        <v>206607394</v>
      </c>
      <c r="BP49" s="67">
        <f>SUM(BP47:BP48)</f>
        <v>1657735</v>
      </c>
      <c r="BQ49" s="67"/>
      <c r="BR49" s="67">
        <f>SUM(BR47:BR48)</f>
        <v>100000</v>
      </c>
      <c r="BS49" s="67"/>
      <c r="BT49" s="67">
        <f>SUM(BT47:BT48)</f>
        <v>145000</v>
      </c>
      <c r="BU49" s="67"/>
      <c r="BV49" s="67"/>
      <c r="BW49" s="67"/>
      <c r="BX49" s="76">
        <f>SUM(BX47:BX48)</f>
        <v>33475867</v>
      </c>
      <c r="BY49" s="76"/>
      <c r="BZ49" s="76">
        <f>SUM(BZ47:BZ48)</f>
        <v>308811511</v>
      </c>
      <c r="CA49" s="76">
        <f>SUM(CA47:CA48)</f>
        <v>26967008</v>
      </c>
      <c r="CB49" s="76"/>
      <c r="CC49" s="76"/>
      <c r="CD49" s="76">
        <f>SUM(CD47:CD48)</f>
        <v>2331881514</v>
      </c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8">
        <f>SUM(BZ49:DE49)</f>
        <v>2667660033</v>
      </c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</row>
    <row r="50" spans="2:111" ht="13.5" thickBot="1">
      <c r="B50" s="378" t="s">
        <v>917</v>
      </c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80"/>
      <c r="DG50" s="2"/>
    </row>
    <row r="51" spans="2:111" ht="12.75">
      <c r="B51" s="246" t="s">
        <v>816</v>
      </c>
      <c r="C51" s="97"/>
      <c r="D51" s="147"/>
      <c r="E51" s="147"/>
      <c r="F51" s="97">
        <v>46091982</v>
      </c>
      <c r="G51" s="97">
        <v>1375000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147"/>
      <c r="AI51" s="147"/>
      <c r="AJ51" s="147"/>
      <c r="AK51" s="147"/>
      <c r="AL51" s="147"/>
      <c r="AM51" s="147"/>
      <c r="AN51" s="147"/>
      <c r="AO51" s="147"/>
      <c r="AP51" s="97"/>
      <c r="AQ51" s="97"/>
      <c r="AR51" s="97"/>
      <c r="AS51" s="97"/>
      <c r="AT51" s="97"/>
      <c r="AU51" s="97"/>
      <c r="AV51" s="97"/>
      <c r="AW51" s="97"/>
      <c r="AX51" s="97">
        <v>1179405919</v>
      </c>
      <c r="AY51" s="97"/>
      <c r="AZ51" s="97">
        <v>43498500</v>
      </c>
      <c r="BB51" s="97"/>
      <c r="BC51" s="97"/>
      <c r="BD51" s="97">
        <v>2559761446</v>
      </c>
      <c r="BE51" s="97"/>
      <c r="BF51" s="97">
        <v>70565800</v>
      </c>
      <c r="BG51" s="97"/>
      <c r="BH51" s="97">
        <v>70000000</v>
      </c>
      <c r="BI51" s="97">
        <v>1948961272</v>
      </c>
      <c r="BJ51" s="97"/>
      <c r="BK51" s="97">
        <v>2454700</v>
      </c>
      <c r="BL51" s="97"/>
      <c r="BM51" s="97"/>
      <c r="BN51" s="97"/>
      <c r="BO51" s="97">
        <v>14662500</v>
      </c>
      <c r="BP51" s="97"/>
      <c r="BQ51" s="97"/>
      <c r="BR51" s="97"/>
      <c r="BS51" s="97"/>
      <c r="BT51" s="97"/>
      <c r="BU51" s="97">
        <v>9533799</v>
      </c>
      <c r="BV51" s="97">
        <v>7303374</v>
      </c>
      <c r="BW51" s="97">
        <v>175714757</v>
      </c>
      <c r="BX51" s="97">
        <v>99864552</v>
      </c>
      <c r="BY51" s="97"/>
      <c r="BZ51" s="97">
        <v>2500000</v>
      </c>
      <c r="CA51" s="97">
        <v>2670800</v>
      </c>
      <c r="CB51" s="97"/>
      <c r="CC51" s="97"/>
      <c r="CD51" s="97">
        <v>34843450</v>
      </c>
      <c r="CE51" s="97"/>
      <c r="CF51" s="97"/>
      <c r="CG51" s="97">
        <v>393300</v>
      </c>
      <c r="CH51" s="97">
        <v>8280000</v>
      </c>
      <c r="CI51" s="147"/>
      <c r="CJ51" s="97">
        <v>60000000</v>
      </c>
      <c r="CK51" s="97">
        <v>90531827</v>
      </c>
      <c r="CL51" s="97">
        <v>47100000</v>
      </c>
      <c r="CM51" s="147"/>
      <c r="CN51" s="147"/>
      <c r="CO51" s="147"/>
      <c r="CP51" s="88">
        <v>17435258000</v>
      </c>
      <c r="CQ51" s="97"/>
      <c r="CR51" s="97">
        <v>16808431</v>
      </c>
      <c r="CS51" s="147"/>
      <c r="CT51" s="165"/>
      <c r="CU51" s="147"/>
      <c r="CV51" s="147"/>
      <c r="CW51" s="147"/>
      <c r="CX51" s="147"/>
      <c r="CY51" s="186"/>
      <c r="CZ51" s="149"/>
      <c r="DA51" s="147"/>
      <c r="DB51" s="147"/>
      <c r="DC51" s="147"/>
      <c r="DD51" s="163"/>
      <c r="DE51" s="97"/>
      <c r="DF51" s="98">
        <f>SUM(BZ51:DE51)</f>
        <v>17698385808</v>
      </c>
      <c r="DG51" s="2"/>
    </row>
    <row r="52" spans="2:111" ht="12.75">
      <c r="B52" s="218" t="s">
        <v>1005</v>
      </c>
      <c r="C52" s="71"/>
      <c r="D52" s="73"/>
      <c r="E52" s="73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3"/>
      <c r="AI52" s="73"/>
      <c r="AJ52" s="73"/>
      <c r="AK52" s="73"/>
      <c r="AL52" s="73"/>
      <c r="AM52" s="73"/>
      <c r="AN52" s="73"/>
      <c r="AO52" s="73"/>
      <c r="AP52" s="71"/>
      <c r="AQ52" s="71"/>
      <c r="AR52" s="71"/>
      <c r="AS52" s="71"/>
      <c r="AT52" s="71"/>
      <c r="AU52" s="71"/>
      <c r="AV52" s="71"/>
      <c r="AW52" s="71">
        <v>2400000000</v>
      </c>
      <c r="AX52" s="71">
        <v>209281617</v>
      </c>
      <c r="AY52" s="71">
        <v>94677745</v>
      </c>
      <c r="AZ52" s="71">
        <v>178000000</v>
      </c>
      <c r="BA52" s="97">
        <v>30748251</v>
      </c>
      <c r="BB52" s="71">
        <v>356900000</v>
      </c>
      <c r="BC52" s="71"/>
      <c r="BD52" s="71">
        <v>33766757975</v>
      </c>
      <c r="BE52" s="71"/>
      <c r="BF52" s="71">
        <v>1493919274</v>
      </c>
      <c r="BG52" s="71">
        <v>1235280522</v>
      </c>
      <c r="BH52" s="71">
        <v>284044179</v>
      </c>
      <c r="BI52" s="71">
        <v>5071989626</v>
      </c>
      <c r="BJ52" s="71"/>
      <c r="BK52" s="71"/>
      <c r="BL52" s="71"/>
      <c r="BM52" s="71"/>
      <c r="BN52" s="71">
        <v>5018723463</v>
      </c>
      <c r="BO52" s="71"/>
      <c r="BP52" s="71"/>
      <c r="BQ52" s="71"/>
      <c r="BR52" s="71"/>
      <c r="BS52" s="71">
        <v>500000000</v>
      </c>
      <c r="BT52" s="71"/>
      <c r="BU52" s="73"/>
      <c r="BV52" s="73"/>
      <c r="BW52" s="73"/>
      <c r="BX52" s="71"/>
      <c r="BY52" s="71"/>
      <c r="BZ52" s="71"/>
      <c r="CA52" s="71"/>
      <c r="CB52" s="71"/>
      <c r="CC52" s="71"/>
      <c r="CD52" s="71"/>
      <c r="CE52" s="71"/>
      <c r="CF52" s="71"/>
      <c r="CG52" s="73"/>
      <c r="CH52" s="73"/>
      <c r="CI52" s="71"/>
      <c r="CJ52" s="73"/>
      <c r="CK52" s="73"/>
      <c r="CL52" s="73"/>
      <c r="CM52" s="73"/>
      <c r="CN52" s="73"/>
      <c r="CO52" s="73"/>
      <c r="CP52" s="73"/>
      <c r="CQ52" s="71"/>
      <c r="CR52" s="73"/>
      <c r="CS52" s="73"/>
      <c r="CT52" s="187"/>
      <c r="CU52" s="71"/>
      <c r="CV52" s="73"/>
      <c r="CW52" s="73"/>
      <c r="CX52" s="73"/>
      <c r="CY52" s="159"/>
      <c r="CZ52" s="115"/>
      <c r="DA52" s="73"/>
      <c r="DB52" s="73"/>
      <c r="DC52" s="73"/>
      <c r="DD52" s="73"/>
      <c r="DE52" s="71"/>
      <c r="DF52" s="191"/>
      <c r="DG52" s="2"/>
    </row>
    <row r="53" spans="2:111" ht="12.75">
      <c r="B53" s="222" t="s">
        <v>1021</v>
      </c>
      <c r="C53" s="101"/>
      <c r="D53" s="91"/>
      <c r="E53" s="9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91"/>
      <c r="AI53" s="91"/>
      <c r="AJ53" s="91"/>
      <c r="AK53" s="91"/>
      <c r="AL53" s="91"/>
      <c r="AM53" s="91"/>
      <c r="AN53" s="91"/>
      <c r="AO53" s="9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>
        <v>1187871300</v>
      </c>
      <c r="BP53" s="101"/>
      <c r="BQ53" s="101"/>
      <c r="BR53" s="101"/>
      <c r="BS53" s="101"/>
      <c r="BT53" s="101"/>
      <c r="BU53" s="101"/>
      <c r="BV53" s="101">
        <v>3858699548</v>
      </c>
      <c r="BW53" s="101">
        <v>19145587158</v>
      </c>
      <c r="BX53" s="101"/>
      <c r="BY53" s="101"/>
      <c r="BZ53" s="101"/>
      <c r="CA53" s="101"/>
      <c r="CB53" s="101"/>
      <c r="CC53" s="101"/>
      <c r="CD53" s="101"/>
      <c r="CE53" s="101"/>
      <c r="CF53" s="101">
        <v>36474862</v>
      </c>
      <c r="CG53" s="101">
        <v>199544809</v>
      </c>
      <c r="CH53" s="101">
        <v>1494747567</v>
      </c>
      <c r="CI53" s="101">
        <v>1049469327</v>
      </c>
      <c r="CJ53" s="101">
        <v>932436834</v>
      </c>
      <c r="CK53" s="101">
        <v>108888883</v>
      </c>
      <c r="CL53" s="101">
        <v>1482845536</v>
      </c>
      <c r="CM53" s="101">
        <v>1965254263</v>
      </c>
      <c r="CN53" s="101">
        <v>165924223</v>
      </c>
      <c r="CO53" s="101">
        <v>72245414</v>
      </c>
      <c r="CP53" s="101">
        <v>5056840684</v>
      </c>
      <c r="CQ53" s="101">
        <v>41192545</v>
      </c>
      <c r="CR53" s="101">
        <v>372174219</v>
      </c>
      <c r="CS53" s="101">
        <v>60467649</v>
      </c>
      <c r="CT53" s="101">
        <v>94115693</v>
      </c>
      <c r="CU53" s="101">
        <v>44600159</v>
      </c>
      <c r="CV53" s="101">
        <v>150202465</v>
      </c>
      <c r="CW53" s="101">
        <v>1915482133</v>
      </c>
      <c r="CX53" s="101">
        <v>89635393</v>
      </c>
      <c r="CY53" s="101">
        <v>244142008</v>
      </c>
      <c r="CZ53" s="101">
        <v>207209477</v>
      </c>
      <c r="DA53" s="101">
        <v>118282159</v>
      </c>
      <c r="DB53" s="101">
        <v>192132049</v>
      </c>
      <c r="DC53" s="101">
        <v>52619539</v>
      </c>
      <c r="DD53" s="101">
        <v>562879330</v>
      </c>
      <c r="DE53" s="101">
        <v>211347714</v>
      </c>
      <c r="DF53" s="93">
        <f>SUM(BZ53:DE53)</f>
        <v>16921154934</v>
      </c>
      <c r="DG53" s="2"/>
    </row>
    <row r="54" spans="2:111" ht="13.5" thickBot="1">
      <c r="B54" s="220" t="s">
        <v>875</v>
      </c>
      <c r="C54" s="76"/>
      <c r="D54" s="76"/>
      <c r="E54" s="76"/>
      <c r="F54" s="76">
        <f>SUM(F51:F53)</f>
        <v>46091982</v>
      </c>
      <c r="G54" s="76">
        <f>SUM(G51:G53)</f>
        <v>1375000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>
        <f aca="true" t="shared" si="17" ref="AW54:BB54">SUM(AW51:AW53)</f>
        <v>2400000000</v>
      </c>
      <c r="AX54" s="76">
        <f t="shared" si="17"/>
        <v>1388687536</v>
      </c>
      <c r="AY54" s="76">
        <f t="shared" si="17"/>
        <v>94677745</v>
      </c>
      <c r="AZ54" s="76">
        <f t="shared" si="17"/>
        <v>221498500</v>
      </c>
      <c r="BA54" s="76">
        <f>SUM(BA52:BA53)</f>
        <v>30748251</v>
      </c>
      <c r="BB54" s="76">
        <f t="shared" si="17"/>
        <v>356900000</v>
      </c>
      <c r="BC54" s="76"/>
      <c r="BD54" s="76">
        <f>SUM(BD51:BD53)</f>
        <v>36326519421</v>
      </c>
      <c r="BE54" s="76"/>
      <c r="BF54" s="76">
        <f>SUM(BF51:BF53)</f>
        <v>1564485074</v>
      </c>
      <c r="BG54" s="76">
        <f>SUM(BG51:BG53)</f>
        <v>1235280522</v>
      </c>
      <c r="BH54" s="76">
        <f>SUM(BH51:BH53)</f>
        <v>354044179</v>
      </c>
      <c r="BI54" s="76">
        <f>SUM(BI51:BI53)</f>
        <v>7020950898</v>
      </c>
      <c r="BJ54" s="76"/>
      <c r="BK54" s="76">
        <f>SUM(BK51:BK53)</f>
        <v>2454700</v>
      </c>
      <c r="BL54" s="76"/>
      <c r="BM54" s="76"/>
      <c r="BN54" s="76">
        <f>SUM(BN51:BN53)</f>
        <v>5018723463</v>
      </c>
      <c r="BO54" s="76">
        <f>SUM(BO51:BO53)</f>
        <v>1202533800</v>
      </c>
      <c r="BP54" s="76"/>
      <c r="BQ54" s="76"/>
      <c r="BR54" s="76"/>
      <c r="BS54" s="76">
        <f aca="true" t="shared" si="18" ref="BS54:DE54">SUM(BS51:BS53)</f>
        <v>500000000</v>
      </c>
      <c r="BT54" s="76"/>
      <c r="BU54" s="76">
        <f t="shared" si="18"/>
        <v>9533799</v>
      </c>
      <c r="BV54" s="76">
        <f aca="true" t="shared" si="19" ref="BV54:CF54">SUM(BV51:BV53)</f>
        <v>3866002922</v>
      </c>
      <c r="BW54" s="76">
        <f t="shared" si="19"/>
        <v>19321301915</v>
      </c>
      <c r="BX54" s="76">
        <f t="shared" si="19"/>
        <v>99864552</v>
      </c>
      <c r="BY54" s="76"/>
      <c r="BZ54" s="76">
        <f t="shared" si="19"/>
        <v>2500000</v>
      </c>
      <c r="CA54" s="76">
        <f t="shared" si="19"/>
        <v>2670800</v>
      </c>
      <c r="CB54" s="76"/>
      <c r="CC54" s="76"/>
      <c r="CD54" s="76">
        <f t="shared" si="19"/>
        <v>34843450</v>
      </c>
      <c r="CE54" s="76"/>
      <c r="CF54" s="76">
        <f t="shared" si="19"/>
        <v>36474862</v>
      </c>
      <c r="CG54" s="76">
        <f t="shared" si="18"/>
        <v>199938109</v>
      </c>
      <c r="CH54" s="76">
        <f t="shared" si="18"/>
        <v>1503027567</v>
      </c>
      <c r="CI54" s="76">
        <f t="shared" si="18"/>
        <v>1049469327</v>
      </c>
      <c r="CJ54" s="76">
        <f t="shared" si="18"/>
        <v>992436834</v>
      </c>
      <c r="CK54" s="76">
        <f t="shared" si="18"/>
        <v>199420710</v>
      </c>
      <c r="CL54" s="76">
        <f t="shared" si="18"/>
        <v>1529945536</v>
      </c>
      <c r="CM54" s="76">
        <f t="shared" si="18"/>
        <v>1965254263</v>
      </c>
      <c r="CN54" s="76">
        <f t="shared" si="18"/>
        <v>165924223</v>
      </c>
      <c r="CO54" s="76">
        <f t="shared" si="18"/>
        <v>72245414</v>
      </c>
      <c r="CP54" s="76">
        <f t="shared" si="18"/>
        <v>22492098684</v>
      </c>
      <c r="CQ54" s="76">
        <f t="shared" si="18"/>
        <v>41192545</v>
      </c>
      <c r="CR54" s="76">
        <f t="shared" si="18"/>
        <v>388982650</v>
      </c>
      <c r="CS54" s="76">
        <f t="shared" si="18"/>
        <v>60467649</v>
      </c>
      <c r="CT54" s="76">
        <f t="shared" si="18"/>
        <v>94115693</v>
      </c>
      <c r="CU54" s="76">
        <f t="shared" si="18"/>
        <v>44600159</v>
      </c>
      <c r="CV54" s="76">
        <f t="shared" si="18"/>
        <v>150202465</v>
      </c>
      <c r="CW54" s="76">
        <f t="shared" si="18"/>
        <v>1915482133</v>
      </c>
      <c r="CX54" s="76">
        <f t="shared" si="18"/>
        <v>89635393</v>
      </c>
      <c r="CY54" s="76">
        <f t="shared" si="18"/>
        <v>244142008</v>
      </c>
      <c r="CZ54" s="76">
        <f t="shared" si="18"/>
        <v>207209477</v>
      </c>
      <c r="DA54" s="76">
        <f t="shared" si="18"/>
        <v>118282159</v>
      </c>
      <c r="DB54" s="76">
        <f t="shared" si="18"/>
        <v>192132049</v>
      </c>
      <c r="DC54" s="76">
        <f t="shared" si="18"/>
        <v>52619539</v>
      </c>
      <c r="DD54" s="76">
        <f t="shared" si="18"/>
        <v>562879330</v>
      </c>
      <c r="DE54" s="76">
        <f t="shared" si="18"/>
        <v>211347714</v>
      </c>
      <c r="DF54" s="82">
        <f>SUM(BZ54:DE54)</f>
        <v>34619540742</v>
      </c>
      <c r="DG54" s="2"/>
    </row>
    <row r="55" spans="2:111" ht="13.5" customHeight="1" thickBot="1">
      <c r="B55" s="248" t="s">
        <v>874</v>
      </c>
      <c r="C55" s="169">
        <f>SUM(C54+C49+C45+C42+C33+C22+C12)</f>
        <v>73309739</v>
      </c>
      <c r="D55" s="169">
        <f aca="true" t="shared" si="20" ref="D55:BO55">SUM(D54+D49+D45+D42+D33+D22+D12)</f>
        <v>66266945</v>
      </c>
      <c r="E55" s="169">
        <f t="shared" si="20"/>
        <v>34385496</v>
      </c>
      <c r="F55" s="169">
        <f t="shared" si="20"/>
        <v>277999992</v>
      </c>
      <c r="G55" s="169">
        <f t="shared" si="20"/>
        <v>41874125</v>
      </c>
      <c r="H55" s="169">
        <f t="shared" si="20"/>
        <v>45886832</v>
      </c>
      <c r="I55" s="169">
        <f t="shared" si="20"/>
        <v>105230611</v>
      </c>
      <c r="J55" s="169">
        <f t="shared" si="20"/>
        <v>25826025</v>
      </c>
      <c r="K55" s="169">
        <f t="shared" si="20"/>
        <v>4355790</v>
      </c>
      <c r="L55" s="169">
        <f t="shared" si="20"/>
        <v>4771892</v>
      </c>
      <c r="M55" s="169">
        <f t="shared" si="20"/>
        <v>4317989</v>
      </c>
      <c r="N55" s="169">
        <f t="shared" si="20"/>
        <v>4426942</v>
      </c>
      <c r="O55" s="169">
        <f t="shared" si="20"/>
        <v>4217202</v>
      </c>
      <c r="P55" s="169">
        <f t="shared" si="20"/>
        <v>3876970</v>
      </c>
      <c r="Q55" s="169">
        <f t="shared" si="20"/>
        <v>5273689</v>
      </c>
      <c r="R55" s="169">
        <f t="shared" si="20"/>
        <v>4420966</v>
      </c>
      <c r="S55" s="169">
        <f t="shared" si="20"/>
        <v>4742089</v>
      </c>
      <c r="T55" s="169">
        <f t="shared" si="20"/>
        <v>3896515</v>
      </c>
      <c r="U55" s="169">
        <f t="shared" si="20"/>
        <v>4795113</v>
      </c>
      <c r="V55" s="169">
        <f t="shared" si="20"/>
        <v>4923485</v>
      </c>
      <c r="W55" s="169">
        <f t="shared" si="20"/>
        <v>4558567</v>
      </c>
      <c r="X55" s="169">
        <f t="shared" si="20"/>
        <v>4482353</v>
      </c>
      <c r="Y55" s="169">
        <f t="shared" si="20"/>
        <v>4221212</v>
      </c>
      <c r="Z55" s="169">
        <f t="shared" si="20"/>
        <v>4518052</v>
      </c>
      <c r="AA55" s="169">
        <f t="shared" si="20"/>
        <v>4450745</v>
      </c>
      <c r="AB55" s="169">
        <f t="shared" si="20"/>
        <v>4221055</v>
      </c>
      <c r="AC55" s="169">
        <f t="shared" si="20"/>
        <v>5619024</v>
      </c>
      <c r="AD55" s="169">
        <f t="shared" si="20"/>
        <v>4429833</v>
      </c>
      <c r="AE55" s="169">
        <f t="shared" si="20"/>
        <v>4198584</v>
      </c>
      <c r="AF55" s="169">
        <f t="shared" si="20"/>
        <v>4432953</v>
      </c>
      <c r="AG55" s="169">
        <f t="shared" si="20"/>
        <v>4238648</v>
      </c>
      <c r="AH55" s="169">
        <f t="shared" si="20"/>
        <v>4534848</v>
      </c>
      <c r="AI55" s="169">
        <f t="shared" si="20"/>
        <v>4527773</v>
      </c>
      <c r="AJ55" s="169">
        <f t="shared" si="20"/>
        <v>5091117</v>
      </c>
      <c r="AK55" s="169">
        <f t="shared" si="20"/>
        <v>4700943</v>
      </c>
      <c r="AL55" s="169">
        <f t="shared" si="20"/>
        <v>4407111</v>
      </c>
      <c r="AM55" s="169">
        <f t="shared" si="20"/>
        <v>5469066</v>
      </c>
      <c r="AN55" s="169">
        <f t="shared" si="20"/>
        <v>5215842</v>
      </c>
      <c r="AO55" s="169">
        <f t="shared" si="20"/>
        <v>4284538</v>
      </c>
      <c r="AP55" s="169">
        <f t="shared" si="20"/>
        <v>228376532</v>
      </c>
      <c r="AQ55" s="169">
        <f t="shared" si="20"/>
        <v>109049132</v>
      </c>
      <c r="AR55" s="169">
        <f t="shared" si="20"/>
        <v>36503866</v>
      </c>
      <c r="AS55" s="169">
        <f t="shared" si="20"/>
        <v>316787112</v>
      </c>
      <c r="AT55" s="169">
        <f t="shared" si="20"/>
        <v>18029665</v>
      </c>
      <c r="AU55" s="169">
        <f t="shared" si="20"/>
        <v>29054981</v>
      </c>
      <c r="AV55" s="169">
        <f t="shared" si="20"/>
        <v>440033042</v>
      </c>
      <c r="AW55" s="169">
        <f t="shared" si="20"/>
        <v>2628752655</v>
      </c>
      <c r="AX55" s="169">
        <f t="shared" si="20"/>
        <v>1512126232</v>
      </c>
      <c r="AY55" s="169">
        <f t="shared" si="20"/>
        <v>5310720404</v>
      </c>
      <c r="AZ55" s="169">
        <f t="shared" si="20"/>
        <v>522822939</v>
      </c>
      <c r="BA55" s="169">
        <f t="shared" si="20"/>
        <v>443279387</v>
      </c>
      <c r="BB55" s="169">
        <f t="shared" si="20"/>
        <v>448290396</v>
      </c>
      <c r="BC55" s="169">
        <f t="shared" si="20"/>
        <v>167710313</v>
      </c>
      <c r="BD55" s="169">
        <f t="shared" si="20"/>
        <v>36536741596</v>
      </c>
      <c r="BE55" s="169">
        <f t="shared" si="20"/>
        <v>69999026</v>
      </c>
      <c r="BF55" s="169">
        <f t="shared" si="20"/>
        <v>10052270552</v>
      </c>
      <c r="BG55" s="169">
        <f t="shared" si="20"/>
        <v>1266097398</v>
      </c>
      <c r="BH55" s="169">
        <f t="shared" si="20"/>
        <v>436375685</v>
      </c>
      <c r="BI55" s="169">
        <f t="shared" si="20"/>
        <v>7558240360</v>
      </c>
      <c r="BJ55" s="169">
        <f t="shared" si="20"/>
        <v>4319223460</v>
      </c>
      <c r="BK55" s="169">
        <f t="shared" si="20"/>
        <v>10002330921</v>
      </c>
      <c r="BL55" s="169">
        <f t="shared" si="20"/>
        <v>1973342895</v>
      </c>
      <c r="BM55" s="169">
        <f t="shared" si="20"/>
        <v>795887316</v>
      </c>
      <c r="BN55" s="169">
        <f t="shared" si="20"/>
        <v>5476964424</v>
      </c>
      <c r="BO55" s="169">
        <f t="shared" si="20"/>
        <v>3811458039</v>
      </c>
      <c r="BP55" s="169">
        <f aca="true" t="shared" si="21" ref="BP55:DE55">SUM(BP54+BP49+BP45+BP42+BP33+BP22+BP12)</f>
        <v>186834262</v>
      </c>
      <c r="BQ55" s="169">
        <f t="shared" si="21"/>
        <v>109294575</v>
      </c>
      <c r="BR55" s="169">
        <f t="shared" si="21"/>
        <v>2033440477</v>
      </c>
      <c r="BS55" s="169">
        <f t="shared" si="21"/>
        <v>613769899</v>
      </c>
      <c r="BT55" s="169">
        <f t="shared" si="21"/>
        <v>18180043</v>
      </c>
      <c r="BU55" s="169">
        <f t="shared" si="21"/>
        <v>558922900</v>
      </c>
      <c r="BV55" s="169">
        <f t="shared" si="21"/>
        <v>3866002922</v>
      </c>
      <c r="BW55" s="169">
        <f t="shared" si="21"/>
        <v>19321301915</v>
      </c>
      <c r="BX55" s="169">
        <f t="shared" si="21"/>
        <v>8155430446</v>
      </c>
      <c r="BY55" s="169">
        <f t="shared" si="21"/>
        <v>230175883</v>
      </c>
      <c r="BZ55" s="169">
        <f t="shared" si="21"/>
        <v>2528200558</v>
      </c>
      <c r="CA55" s="169">
        <f t="shared" si="21"/>
        <v>2089224538</v>
      </c>
      <c r="CB55" s="169">
        <f t="shared" si="21"/>
        <v>66538665</v>
      </c>
      <c r="CC55" s="169">
        <f t="shared" si="21"/>
        <v>9214384</v>
      </c>
      <c r="CD55" s="169">
        <f t="shared" si="21"/>
        <v>3765217515</v>
      </c>
      <c r="CE55" s="169">
        <f t="shared" si="21"/>
        <v>43655527</v>
      </c>
      <c r="CF55" s="169">
        <f t="shared" si="21"/>
        <v>36474862</v>
      </c>
      <c r="CG55" s="169">
        <f t="shared" si="21"/>
        <v>199938109</v>
      </c>
      <c r="CH55" s="169">
        <f t="shared" si="21"/>
        <v>1503027567</v>
      </c>
      <c r="CI55" s="169">
        <f t="shared" si="21"/>
        <v>1049469327</v>
      </c>
      <c r="CJ55" s="169">
        <f t="shared" si="21"/>
        <v>992436834</v>
      </c>
      <c r="CK55" s="169">
        <f t="shared" si="21"/>
        <v>199420710</v>
      </c>
      <c r="CL55" s="169">
        <f t="shared" si="21"/>
        <v>1529945536</v>
      </c>
      <c r="CM55" s="169">
        <f t="shared" si="21"/>
        <v>1965254263</v>
      </c>
      <c r="CN55" s="169">
        <f t="shared" si="21"/>
        <v>165924223</v>
      </c>
      <c r="CO55" s="169">
        <f t="shared" si="21"/>
        <v>72245414</v>
      </c>
      <c r="CP55" s="169">
        <f t="shared" si="21"/>
        <v>22492098684</v>
      </c>
      <c r="CQ55" s="169">
        <f t="shared" si="21"/>
        <v>41192545</v>
      </c>
      <c r="CR55" s="169">
        <f t="shared" si="21"/>
        <v>388982650</v>
      </c>
      <c r="CS55" s="169">
        <f t="shared" si="21"/>
        <v>60467649</v>
      </c>
      <c r="CT55" s="169">
        <f t="shared" si="21"/>
        <v>94115693</v>
      </c>
      <c r="CU55" s="169">
        <f t="shared" si="21"/>
        <v>44600159</v>
      </c>
      <c r="CV55" s="169">
        <f t="shared" si="21"/>
        <v>150202465</v>
      </c>
      <c r="CW55" s="169">
        <f t="shared" si="21"/>
        <v>1915482133</v>
      </c>
      <c r="CX55" s="169">
        <f t="shared" si="21"/>
        <v>89635393</v>
      </c>
      <c r="CY55" s="169">
        <f t="shared" si="21"/>
        <v>244142008</v>
      </c>
      <c r="CZ55" s="169">
        <f t="shared" si="21"/>
        <v>207209477</v>
      </c>
      <c r="DA55" s="169">
        <f t="shared" si="21"/>
        <v>118282159</v>
      </c>
      <c r="DB55" s="169">
        <f t="shared" si="21"/>
        <v>192132049</v>
      </c>
      <c r="DC55" s="169">
        <f t="shared" si="21"/>
        <v>52619539</v>
      </c>
      <c r="DD55" s="169">
        <f t="shared" si="21"/>
        <v>562879330</v>
      </c>
      <c r="DE55" s="169">
        <f t="shared" si="21"/>
        <v>211347714</v>
      </c>
      <c r="DF55" s="319">
        <f>SUM(C55:DE55)</f>
        <v>173497800000</v>
      </c>
      <c r="DG55" s="13"/>
    </row>
    <row r="56" spans="2:110" ht="12.75" customHeight="1"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2"/>
      <c r="BC56" s="362"/>
      <c r="BD56" s="362"/>
      <c r="BE56" s="362"/>
      <c r="BF56" s="362"/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  <c r="BQ56" s="362"/>
      <c r="BR56" s="362"/>
      <c r="BS56" s="362"/>
      <c r="BT56" s="362"/>
      <c r="BU56" s="362"/>
      <c r="BV56" s="362"/>
      <c r="BW56" s="362"/>
      <c r="BX56" s="362"/>
      <c r="BY56" s="362"/>
      <c r="BZ56" s="362"/>
      <c r="CA56" s="362"/>
      <c r="CB56" s="362"/>
      <c r="CC56" s="362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2"/>
      <c r="CR56" s="362"/>
      <c r="CS56" s="362"/>
      <c r="CT56" s="362"/>
      <c r="CU56" s="362"/>
      <c r="CV56" s="362"/>
      <c r="CW56" s="362"/>
      <c r="CX56" s="362"/>
      <c r="CY56" s="362"/>
      <c r="CZ56" s="362"/>
      <c r="DA56" s="362"/>
      <c r="DB56" s="362"/>
      <c r="DC56" s="362"/>
      <c r="DD56" s="362"/>
      <c r="DE56" s="362"/>
      <c r="DF56" s="362"/>
    </row>
    <row r="57" ht="12.75">
      <c r="D57" t="s">
        <v>596</v>
      </c>
    </row>
  </sheetData>
  <sheetProtection/>
  <mergeCells count="9">
    <mergeCell ref="B2:DF2"/>
    <mergeCell ref="B56:DF56"/>
    <mergeCell ref="B4:DF4"/>
    <mergeCell ref="B13:DF13"/>
    <mergeCell ref="B23:DF23"/>
    <mergeCell ref="B34:DF34"/>
    <mergeCell ref="B43:DF43"/>
    <mergeCell ref="B46:DF46"/>
    <mergeCell ref="B50:DF50"/>
  </mergeCells>
  <printOptions/>
  <pageMargins left="0.75" right="0.75" top="1" bottom="1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K60"/>
  <sheetViews>
    <sheetView zoomScale="90" zoomScaleNormal="90" zoomScalePageLayoutView="0" workbookViewId="0" topLeftCell="AV1">
      <selection activeCell="BK52" sqref="BK52"/>
    </sheetView>
  </sheetViews>
  <sheetFormatPr defaultColWidth="11.421875" defaultRowHeight="12.75"/>
  <cols>
    <col min="1" max="1" width="3.8515625" style="0" customWidth="1"/>
    <col min="2" max="2" width="61.140625" style="0" bestFit="1" customWidth="1"/>
    <col min="3" max="3" width="12.00390625" style="0" bestFit="1" customWidth="1"/>
    <col min="4" max="4" width="22.00390625" style="0" bestFit="1" customWidth="1"/>
    <col min="5" max="5" width="22.421875" style="0" bestFit="1" customWidth="1"/>
    <col min="6" max="6" width="19.140625" style="0" bestFit="1" customWidth="1"/>
    <col min="7" max="7" width="19.57421875" style="0" bestFit="1" customWidth="1"/>
    <col min="8" max="8" width="29.7109375" style="0" bestFit="1" customWidth="1"/>
    <col min="9" max="9" width="28.28125" style="0" bestFit="1" customWidth="1"/>
    <col min="10" max="10" width="25.7109375" style="0" bestFit="1" customWidth="1"/>
    <col min="11" max="11" width="28.28125" style="0" bestFit="1" customWidth="1"/>
    <col min="12" max="13" width="23.7109375" style="0" bestFit="1" customWidth="1"/>
    <col min="14" max="14" width="23.421875" style="0" bestFit="1" customWidth="1"/>
    <col min="15" max="15" width="25.7109375" style="0" bestFit="1" customWidth="1"/>
    <col min="16" max="16" width="23.57421875" style="0" bestFit="1" customWidth="1"/>
    <col min="17" max="17" width="27.421875" style="0" bestFit="1" customWidth="1"/>
    <col min="18" max="18" width="20.00390625" style="0" bestFit="1" customWidth="1"/>
    <col min="19" max="19" width="29.421875" style="0" bestFit="1" customWidth="1"/>
    <col min="20" max="20" width="22.00390625" style="0" bestFit="1" customWidth="1"/>
    <col min="21" max="21" width="23.57421875" style="0" bestFit="1" customWidth="1"/>
    <col min="22" max="22" width="22.00390625" style="0" bestFit="1" customWidth="1"/>
    <col min="23" max="23" width="22.8515625" style="0" bestFit="1" customWidth="1"/>
    <col min="24" max="24" width="21.8515625" style="0" bestFit="1" customWidth="1"/>
    <col min="25" max="25" width="31.7109375" style="0" bestFit="1" customWidth="1"/>
    <col min="26" max="26" width="28.140625" style="0" bestFit="1" customWidth="1"/>
    <col min="27" max="27" width="22.28125" style="0" bestFit="1" customWidth="1"/>
    <col min="28" max="28" width="22.00390625" style="0" bestFit="1" customWidth="1"/>
    <col min="29" max="29" width="22.28125" style="0" bestFit="1" customWidth="1"/>
    <col min="30" max="30" width="24.140625" style="0" bestFit="1" customWidth="1"/>
    <col min="31" max="31" width="24.8515625" style="0" bestFit="1" customWidth="1"/>
    <col min="32" max="32" width="27.57421875" style="0" bestFit="1" customWidth="1"/>
    <col min="33" max="33" width="23.140625" style="0" bestFit="1" customWidth="1"/>
    <col min="34" max="34" width="25.421875" style="0" bestFit="1" customWidth="1"/>
    <col min="35" max="35" width="25.28125" style="0" bestFit="1" customWidth="1"/>
    <col min="36" max="36" width="22.8515625" style="0" bestFit="1" customWidth="1"/>
    <col min="37" max="37" width="13.28125" style="0" bestFit="1" customWidth="1"/>
    <col min="38" max="38" width="19.7109375" style="0" bestFit="1" customWidth="1"/>
    <col min="39" max="39" width="30.28125" style="0" bestFit="1" customWidth="1"/>
    <col min="40" max="40" width="20.8515625" style="0" bestFit="1" customWidth="1"/>
    <col min="41" max="41" width="20.140625" style="0" bestFit="1" customWidth="1"/>
    <col min="42" max="42" width="26.8515625" style="0" bestFit="1" customWidth="1"/>
    <col min="43" max="43" width="22.00390625" style="0" bestFit="1" customWidth="1"/>
    <col min="44" max="44" width="26.8515625" style="0" bestFit="1" customWidth="1"/>
    <col min="45" max="48" width="22.00390625" style="0" bestFit="1" customWidth="1"/>
    <col min="49" max="49" width="22.28125" style="0" bestFit="1" customWidth="1"/>
    <col min="50" max="51" width="22.00390625" style="0" bestFit="1" customWidth="1"/>
    <col min="52" max="52" width="23.7109375" style="0" bestFit="1" customWidth="1"/>
    <col min="53" max="54" width="22.00390625" style="0" bestFit="1" customWidth="1"/>
    <col min="55" max="55" width="26.00390625" style="0" bestFit="1" customWidth="1"/>
    <col min="56" max="56" width="26.8515625" style="0" bestFit="1" customWidth="1"/>
    <col min="57" max="57" width="20.57421875" style="0" bestFit="1" customWidth="1"/>
    <col min="58" max="58" width="24.8515625" style="0" bestFit="1" customWidth="1"/>
    <col min="59" max="59" width="26.28125" style="0" bestFit="1" customWidth="1"/>
    <col min="60" max="60" width="22.57421875" style="0" bestFit="1" customWidth="1"/>
    <col min="61" max="61" width="22.140625" style="0" customWidth="1"/>
    <col min="62" max="62" width="17.140625" style="0" customWidth="1"/>
    <col min="63" max="63" width="25.8515625" style="0" bestFit="1" customWidth="1"/>
  </cols>
  <sheetData>
    <row r="1" ht="13.5" thickBot="1"/>
    <row r="2" spans="2:63" ht="13.5" thickBot="1">
      <c r="B2" s="347" t="s">
        <v>736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9"/>
    </row>
    <row r="3" spans="1:63" ht="48.75" thickBot="1">
      <c r="A3" t="s">
        <v>596</v>
      </c>
      <c r="B3" s="37" t="s">
        <v>354</v>
      </c>
      <c r="C3" s="36" t="s">
        <v>597</v>
      </c>
      <c r="D3" s="36" t="s">
        <v>993</v>
      </c>
      <c r="E3" s="36" t="s">
        <v>907</v>
      </c>
      <c r="F3" s="36" t="s">
        <v>986</v>
      </c>
      <c r="G3" s="36" t="s">
        <v>314</v>
      </c>
      <c r="H3" s="36" t="s">
        <v>728</v>
      </c>
      <c r="I3" s="36" t="s">
        <v>315</v>
      </c>
      <c r="J3" s="36" t="s">
        <v>316</v>
      </c>
      <c r="K3" s="36" t="s">
        <v>994</v>
      </c>
      <c r="L3" s="36" t="s">
        <v>223</v>
      </c>
      <c r="M3" s="36" t="s">
        <v>317</v>
      </c>
      <c r="N3" s="36" t="s">
        <v>318</v>
      </c>
      <c r="O3" s="36" t="s">
        <v>319</v>
      </c>
      <c r="P3" s="36" t="s">
        <v>885</v>
      </c>
      <c r="Q3" s="36" t="s">
        <v>886</v>
      </c>
      <c r="R3" s="36" t="s">
        <v>322</v>
      </c>
      <c r="S3" s="36" t="s">
        <v>991</v>
      </c>
      <c r="T3" s="36" t="s">
        <v>323</v>
      </c>
      <c r="U3" s="36" t="s">
        <v>146</v>
      </c>
      <c r="V3" s="36" t="s">
        <v>324</v>
      </c>
      <c r="W3" s="36" t="s">
        <v>325</v>
      </c>
      <c r="X3" s="36" t="s">
        <v>224</v>
      </c>
      <c r="Y3" s="36" t="s">
        <v>326</v>
      </c>
      <c r="Z3" s="36" t="s">
        <v>327</v>
      </c>
      <c r="AA3" s="36" t="s">
        <v>328</v>
      </c>
      <c r="AB3" s="36" t="s">
        <v>329</v>
      </c>
      <c r="AC3" s="36" t="s">
        <v>330</v>
      </c>
      <c r="AD3" s="36" t="s">
        <v>331</v>
      </c>
      <c r="AE3" s="36" t="s">
        <v>332</v>
      </c>
      <c r="AF3" s="36" t="s">
        <v>333</v>
      </c>
      <c r="AG3" s="36" t="s">
        <v>334</v>
      </c>
      <c r="AH3" s="36" t="s">
        <v>887</v>
      </c>
      <c r="AI3" s="36" t="s">
        <v>335</v>
      </c>
      <c r="AJ3" s="36" t="s">
        <v>336</v>
      </c>
      <c r="AK3" s="36" t="s">
        <v>337</v>
      </c>
      <c r="AL3" s="36" t="s">
        <v>338</v>
      </c>
      <c r="AM3" s="36" t="s">
        <v>339</v>
      </c>
      <c r="AN3" s="36" t="s">
        <v>340</v>
      </c>
      <c r="AO3" s="36" t="s">
        <v>341</v>
      </c>
      <c r="AP3" s="36" t="s">
        <v>888</v>
      </c>
      <c r="AQ3" s="36" t="s">
        <v>889</v>
      </c>
      <c r="AR3" s="36" t="s">
        <v>667</v>
      </c>
      <c r="AS3" s="36" t="s">
        <v>342</v>
      </c>
      <c r="AT3" s="36" t="s">
        <v>343</v>
      </c>
      <c r="AU3" s="36" t="s">
        <v>225</v>
      </c>
      <c r="AV3" s="36" t="s">
        <v>344</v>
      </c>
      <c r="AW3" s="36" t="s">
        <v>729</v>
      </c>
      <c r="AX3" s="36" t="s">
        <v>345</v>
      </c>
      <c r="AY3" s="36" t="s">
        <v>346</v>
      </c>
      <c r="AZ3" s="36" t="s">
        <v>347</v>
      </c>
      <c r="BA3" s="36" t="s">
        <v>348</v>
      </c>
      <c r="BB3" s="36" t="s">
        <v>349</v>
      </c>
      <c r="BC3" s="36" t="s">
        <v>350</v>
      </c>
      <c r="BD3" s="36" t="s">
        <v>356</v>
      </c>
      <c r="BE3" s="36" t="s">
        <v>357</v>
      </c>
      <c r="BF3" s="36" t="s">
        <v>358</v>
      </c>
      <c r="BG3" s="36" t="s">
        <v>359</v>
      </c>
      <c r="BH3" s="36" t="s">
        <v>360</v>
      </c>
      <c r="BI3" s="36" t="s">
        <v>361</v>
      </c>
      <c r="BJ3" s="37" t="s">
        <v>362</v>
      </c>
      <c r="BK3" s="192" t="s">
        <v>1058</v>
      </c>
    </row>
    <row r="4" spans="2:63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52"/>
    </row>
    <row r="5" spans="2:63" ht="12.75" customHeight="1">
      <c r="B5" s="217" t="s">
        <v>571</v>
      </c>
      <c r="C5" s="69">
        <v>13852590</v>
      </c>
      <c r="D5" s="69">
        <v>8197196</v>
      </c>
      <c r="E5" s="69">
        <v>9932835</v>
      </c>
      <c r="F5" s="69">
        <v>16262620</v>
      </c>
      <c r="G5" s="69">
        <v>3021563</v>
      </c>
      <c r="H5" s="69">
        <v>749996368</v>
      </c>
      <c r="I5" s="69">
        <v>5203171</v>
      </c>
      <c r="J5" s="69">
        <v>6673080</v>
      </c>
      <c r="K5" s="69">
        <v>4064194</v>
      </c>
      <c r="L5" s="69">
        <v>5181020</v>
      </c>
      <c r="M5" s="69">
        <v>15370457</v>
      </c>
      <c r="N5" s="69">
        <v>16965119</v>
      </c>
      <c r="O5" s="69">
        <v>11748162</v>
      </c>
      <c r="P5" s="69">
        <v>545957</v>
      </c>
      <c r="Q5" s="69"/>
      <c r="R5" s="69">
        <v>543486655</v>
      </c>
      <c r="S5" s="69">
        <v>20134770</v>
      </c>
      <c r="T5" s="69">
        <v>7707102</v>
      </c>
      <c r="U5" s="69">
        <v>32264700</v>
      </c>
      <c r="V5" s="69">
        <v>84377489</v>
      </c>
      <c r="W5" s="69">
        <v>15890200</v>
      </c>
      <c r="X5" s="69">
        <v>35938524</v>
      </c>
      <c r="Y5" s="69">
        <v>28021257</v>
      </c>
      <c r="Z5" s="69">
        <v>57923935</v>
      </c>
      <c r="AA5" s="69">
        <v>6076493</v>
      </c>
      <c r="AB5" s="69">
        <v>2595918</v>
      </c>
      <c r="AC5" s="69">
        <v>11737141</v>
      </c>
      <c r="AD5" s="69">
        <v>14002795</v>
      </c>
      <c r="AE5" s="69">
        <v>9259632</v>
      </c>
      <c r="AF5" s="69">
        <v>20865094</v>
      </c>
      <c r="AG5" s="69">
        <v>15110144</v>
      </c>
      <c r="AH5" s="69"/>
      <c r="AI5" s="69"/>
      <c r="AJ5" s="69"/>
      <c r="AK5" s="69">
        <v>184773528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>
        <v>97555392</v>
      </c>
      <c r="BE5" s="69">
        <v>3131010</v>
      </c>
      <c r="BF5" s="69">
        <v>10778731</v>
      </c>
      <c r="BG5" s="69">
        <v>124538082</v>
      </c>
      <c r="BH5" s="69">
        <v>2194420</v>
      </c>
      <c r="BI5" s="69">
        <v>24313863</v>
      </c>
      <c r="BJ5" s="69">
        <v>5861220</v>
      </c>
      <c r="BK5" s="70">
        <f aca="true" t="shared" si="0" ref="BK5:BK12">SUM(C5:BJ5)</f>
        <v>2225552427</v>
      </c>
    </row>
    <row r="6" spans="2:63" ht="12.75">
      <c r="B6" s="218" t="s">
        <v>572</v>
      </c>
      <c r="C6" s="71">
        <v>12383908</v>
      </c>
      <c r="D6" s="71">
        <v>2127095</v>
      </c>
      <c r="E6" s="71">
        <v>1961955</v>
      </c>
      <c r="F6" s="71"/>
      <c r="G6" s="71"/>
      <c r="H6" s="71">
        <v>483574</v>
      </c>
      <c r="I6" s="71">
        <v>14005918</v>
      </c>
      <c r="J6" s="71"/>
      <c r="K6" s="71"/>
      <c r="L6" s="71">
        <v>3600000</v>
      </c>
      <c r="M6" s="71">
        <v>2761919</v>
      </c>
      <c r="N6" s="71"/>
      <c r="O6" s="71">
        <v>3606207</v>
      </c>
      <c r="P6" s="71"/>
      <c r="Q6" s="71"/>
      <c r="R6" s="71">
        <v>30720995</v>
      </c>
      <c r="S6" s="71">
        <v>1138770</v>
      </c>
      <c r="T6" s="71">
        <v>718255</v>
      </c>
      <c r="U6" s="71">
        <v>2621143</v>
      </c>
      <c r="V6" s="71">
        <v>1952482</v>
      </c>
      <c r="W6" s="71">
        <v>5181921</v>
      </c>
      <c r="X6" s="71">
        <v>2800000</v>
      </c>
      <c r="Y6" s="71">
        <v>386170302</v>
      </c>
      <c r="Z6" s="71">
        <v>9895574</v>
      </c>
      <c r="AA6" s="71">
        <v>3162537</v>
      </c>
      <c r="AB6" s="71">
        <v>1461966</v>
      </c>
      <c r="AC6" s="71"/>
      <c r="AD6" s="71"/>
      <c r="AE6" s="71"/>
      <c r="AF6" s="71"/>
      <c r="AG6" s="71">
        <v>2588429</v>
      </c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>
        <v>18078160</v>
      </c>
      <c r="BE6" s="71"/>
      <c r="BF6" s="71">
        <v>2117688</v>
      </c>
      <c r="BG6" s="71"/>
      <c r="BH6" s="71">
        <v>822863</v>
      </c>
      <c r="BI6" s="71">
        <v>202643103</v>
      </c>
      <c r="BJ6" s="71">
        <v>2305289</v>
      </c>
      <c r="BK6" s="72">
        <f t="shared" si="0"/>
        <v>715310053</v>
      </c>
    </row>
    <row r="7" spans="2:63" ht="12.75">
      <c r="B7" s="218" t="s">
        <v>573</v>
      </c>
      <c r="C7" s="71">
        <v>2855475</v>
      </c>
      <c r="D7" s="71">
        <v>1846112</v>
      </c>
      <c r="E7" s="71">
        <v>2296034</v>
      </c>
      <c r="F7" s="71">
        <v>3722454</v>
      </c>
      <c r="G7" s="71">
        <v>463256</v>
      </c>
      <c r="H7" s="71">
        <v>434915635</v>
      </c>
      <c r="I7" s="71">
        <v>1051612</v>
      </c>
      <c r="J7" s="71">
        <v>2697015</v>
      </c>
      <c r="K7" s="71">
        <v>771074</v>
      </c>
      <c r="L7" s="71">
        <v>1164611</v>
      </c>
      <c r="M7" s="71">
        <v>5790203</v>
      </c>
      <c r="N7" s="71">
        <v>7655211</v>
      </c>
      <c r="O7" s="71">
        <v>5578125</v>
      </c>
      <c r="P7" s="71">
        <v>41850</v>
      </c>
      <c r="Q7" s="71"/>
      <c r="R7" s="71">
        <v>1391753</v>
      </c>
      <c r="S7" s="71">
        <v>4475475</v>
      </c>
      <c r="T7" s="71">
        <v>1605078</v>
      </c>
      <c r="U7" s="71">
        <v>8037261</v>
      </c>
      <c r="V7" s="71">
        <v>38041550</v>
      </c>
      <c r="W7" s="115">
        <v>3885907</v>
      </c>
      <c r="X7" s="115">
        <v>19735894</v>
      </c>
      <c r="Y7" s="71">
        <v>732512902</v>
      </c>
      <c r="Z7" s="71">
        <v>29192541</v>
      </c>
      <c r="AA7" s="71">
        <v>1158531</v>
      </c>
      <c r="AB7" s="71">
        <v>451431</v>
      </c>
      <c r="AC7" s="71">
        <v>2831437</v>
      </c>
      <c r="AD7" s="71">
        <v>5786067</v>
      </c>
      <c r="AE7" s="71">
        <v>3509821</v>
      </c>
      <c r="AF7" s="71">
        <v>10063551</v>
      </c>
      <c r="AG7" s="71">
        <v>2331665</v>
      </c>
      <c r="AH7" s="71"/>
      <c r="AI7" s="71"/>
      <c r="AJ7" s="71"/>
      <c r="AK7" s="71">
        <v>106907566</v>
      </c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>
        <v>41637641</v>
      </c>
      <c r="BE7" s="71">
        <v>826716</v>
      </c>
      <c r="BF7" s="71">
        <v>4433144</v>
      </c>
      <c r="BG7" s="71">
        <v>44971801</v>
      </c>
      <c r="BH7" s="71">
        <v>279520</v>
      </c>
      <c r="BI7" s="71">
        <v>3886728</v>
      </c>
      <c r="BJ7" s="71">
        <v>839652</v>
      </c>
      <c r="BK7" s="72">
        <f t="shared" si="0"/>
        <v>1539642299</v>
      </c>
    </row>
    <row r="8" spans="2:63" ht="24">
      <c r="B8" s="218" t="s">
        <v>574</v>
      </c>
      <c r="C8" s="71">
        <v>5635021</v>
      </c>
      <c r="D8" s="71">
        <v>2949308</v>
      </c>
      <c r="E8" s="71">
        <v>3236396</v>
      </c>
      <c r="F8" s="71">
        <v>6163991</v>
      </c>
      <c r="G8" s="71">
        <v>1519189</v>
      </c>
      <c r="H8" s="71">
        <v>215839464</v>
      </c>
      <c r="I8" s="71">
        <v>2394964</v>
      </c>
      <c r="J8" s="71">
        <v>2270859</v>
      </c>
      <c r="K8" s="71">
        <v>1792562</v>
      </c>
      <c r="L8" s="71">
        <v>1968310</v>
      </c>
      <c r="M8" s="71">
        <v>4985735</v>
      </c>
      <c r="N8" s="71">
        <v>5099938</v>
      </c>
      <c r="O8" s="71">
        <v>3631886</v>
      </c>
      <c r="P8" s="71">
        <v>762705</v>
      </c>
      <c r="Q8" s="71"/>
      <c r="R8" s="71">
        <v>2452286</v>
      </c>
      <c r="S8" s="71">
        <v>7269935</v>
      </c>
      <c r="T8" s="71">
        <v>2764719</v>
      </c>
      <c r="U8" s="71">
        <v>9837671</v>
      </c>
      <c r="V8" s="71">
        <v>33917411</v>
      </c>
      <c r="W8" s="115">
        <v>5485830</v>
      </c>
      <c r="X8" s="115">
        <v>10430986</v>
      </c>
      <c r="Y8" s="71">
        <v>128475312</v>
      </c>
      <c r="Z8" s="71">
        <v>17093225</v>
      </c>
      <c r="AA8" s="71">
        <v>2331420</v>
      </c>
      <c r="AB8" s="71">
        <v>1123789</v>
      </c>
      <c r="AC8" s="71">
        <v>4736145</v>
      </c>
      <c r="AD8" s="71">
        <v>5070415</v>
      </c>
      <c r="AE8" s="71">
        <v>3711104</v>
      </c>
      <c r="AF8" s="71">
        <v>8009558</v>
      </c>
      <c r="AG8" s="71">
        <v>12811509</v>
      </c>
      <c r="AH8" s="71"/>
      <c r="AI8" s="71"/>
      <c r="AJ8" s="71"/>
      <c r="AK8" s="71">
        <v>54519144</v>
      </c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>
        <v>32229717</v>
      </c>
      <c r="BE8" s="71">
        <v>1730426</v>
      </c>
      <c r="BF8" s="71">
        <v>4047204</v>
      </c>
      <c r="BG8" s="71">
        <v>46208917</v>
      </c>
      <c r="BH8" s="71">
        <v>1596290</v>
      </c>
      <c r="BI8" s="71">
        <v>16145181</v>
      </c>
      <c r="BJ8" s="71">
        <v>2600042</v>
      </c>
      <c r="BK8" s="72">
        <f t="shared" si="0"/>
        <v>672848564</v>
      </c>
    </row>
    <row r="9" spans="2:63" ht="13.5" customHeight="1">
      <c r="B9" s="218" t="s">
        <v>575</v>
      </c>
      <c r="C9" s="71">
        <v>24742771</v>
      </c>
      <c r="D9" s="71">
        <v>11032490</v>
      </c>
      <c r="E9" s="71">
        <v>9917322</v>
      </c>
      <c r="F9" s="71">
        <v>25913407</v>
      </c>
      <c r="G9" s="71">
        <v>7582238</v>
      </c>
      <c r="H9" s="71">
        <v>448641592</v>
      </c>
      <c r="I9" s="71">
        <v>11977338</v>
      </c>
      <c r="J9" s="71">
        <v>7449791</v>
      </c>
      <c r="K9" s="71">
        <v>7720397</v>
      </c>
      <c r="L9" s="71">
        <v>7908837</v>
      </c>
      <c r="M9" s="71">
        <v>15037721</v>
      </c>
      <c r="N9" s="71">
        <v>13561550</v>
      </c>
      <c r="O9" s="71">
        <v>10071554</v>
      </c>
      <c r="P9" s="71">
        <v>3768353</v>
      </c>
      <c r="Q9" s="71"/>
      <c r="R9" s="71">
        <v>9969219</v>
      </c>
      <c r="S9" s="71">
        <v>25846603</v>
      </c>
      <c r="T9" s="71">
        <v>8397909</v>
      </c>
      <c r="U9" s="71">
        <v>23629379</v>
      </c>
      <c r="V9" s="71">
        <v>173586605</v>
      </c>
      <c r="W9" s="115">
        <v>20740150</v>
      </c>
      <c r="X9" s="115">
        <v>31621889</v>
      </c>
      <c r="Y9" s="71">
        <v>99161410</v>
      </c>
      <c r="Z9" s="71">
        <v>44036056</v>
      </c>
      <c r="AA9" s="71">
        <v>7900195</v>
      </c>
      <c r="AB9" s="71">
        <v>4588025</v>
      </c>
      <c r="AC9" s="71">
        <v>12377768</v>
      </c>
      <c r="AD9" s="71">
        <v>11653427</v>
      </c>
      <c r="AE9" s="71">
        <v>8583379</v>
      </c>
      <c r="AF9" s="71">
        <v>20245621</v>
      </c>
      <c r="AG9" s="71">
        <v>45126408</v>
      </c>
      <c r="AH9" s="71"/>
      <c r="AI9" s="71"/>
      <c r="AJ9" s="71"/>
      <c r="AK9" s="71">
        <v>109771504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>
        <v>70838759</v>
      </c>
      <c r="BE9" s="71">
        <v>5055551</v>
      </c>
      <c r="BF9" s="71">
        <v>10090085</v>
      </c>
      <c r="BG9" s="71">
        <v>116254826</v>
      </c>
      <c r="BH9" s="71">
        <v>4679754</v>
      </c>
      <c r="BI9" s="71">
        <v>56771866</v>
      </c>
      <c r="BJ9" s="71">
        <v>11650897</v>
      </c>
      <c r="BK9" s="72">
        <f t="shared" si="0"/>
        <v>1537902646</v>
      </c>
    </row>
    <row r="10" spans="1:63" ht="12.75">
      <c r="A10" t="s">
        <v>596</v>
      </c>
      <c r="B10" s="218" t="s">
        <v>576</v>
      </c>
      <c r="C10" s="71">
        <v>1007744</v>
      </c>
      <c r="D10" s="71">
        <v>651222</v>
      </c>
      <c r="E10" s="71">
        <v>922802</v>
      </c>
      <c r="F10" s="71">
        <v>1092686</v>
      </c>
      <c r="G10" s="71">
        <v>141570</v>
      </c>
      <c r="H10" s="71">
        <v>70006873</v>
      </c>
      <c r="I10" s="71">
        <v>283140</v>
      </c>
      <c r="J10" s="71">
        <v>471900</v>
      </c>
      <c r="K10" s="71">
        <v>235950</v>
      </c>
      <c r="L10" s="71">
        <v>424710</v>
      </c>
      <c r="M10" s="71">
        <v>1187066</v>
      </c>
      <c r="N10" s="71">
        <v>1205942</v>
      </c>
      <c r="O10" s="71">
        <v>837860</v>
      </c>
      <c r="P10" s="71"/>
      <c r="Q10" s="71"/>
      <c r="R10" s="71">
        <v>500214</v>
      </c>
      <c r="S10" s="71">
        <v>1630652</v>
      </c>
      <c r="T10" s="71">
        <v>613470</v>
      </c>
      <c r="U10" s="71">
        <v>3176362</v>
      </c>
      <c r="V10" s="71">
        <v>60315916</v>
      </c>
      <c r="W10" s="71">
        <v>1290884</v>
      </c>
      <c r="X10" s="71">
        <v>2600644</v>
      </c>
      <c r="Y10" s="71">
        <v>45780947</v>
      </c>
      <c r="Z10" s="71">
        <v>4476684</v>
      </c>
      <c r="AA10" s="71">
        <v>443586</v>
      </c>
      <c r="AB10" s="71">
        <v>160446</v>
      </c>
      <c r="AC10" s="71">
        <v>1549073</v>
      </c>
      <c r="AD10" s="71">
        <v>1648815</v>
      </c>
      <c r="AE10" s="71">
        <v>930662</v>
      </c>
      <c r="AF10" s="71">
        <v>1834868</v>
      </c>
      <c r="AG10" s="71">
        <v>529506</v>
      </c>
      <c r="AH10" s="71"/>
      <c r="AI10" s="71"/>
      <c r="AJ10" s="71"/>
      <c r="AK10" s="71">
        <v>21139461</v>
      </c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>
        <v>11228971</v>
      </c>
      <c r="BE10" s="71">
        <v>198247</v>
      </c>
      <c r="BF10" s="71">
        <v>924481</v>
      </c>
      <c r="BG10" s="71">
        <v>11099902</v>
      </c>
      <c r="BH10" s="71">
        <v>65926</v>
      </c>
      <c r="BI10" s="71">
        <v>884041</v>
      </c>
      <c r="BJ10" s="71">
        <v>189893</v>
      </c>
      <c r="BK10" s="72">
        <f t="shared" si="0"/>
        <v>251683116</v>
      </c>
    </row>
    <row r="11" spans="2:63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>
        <v>298291900</v>
      </c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193">
        <f t="shared" si="0"/>
        <v>298291900</v>
      </c>
    </row>
    <row r="12" spans="2:63" s="2" customFormat="1" ht="13.5" thickBot="1">
      <c r="B12" s="220" t="s">
        <v>353</v>
      </c>
      <c r="C12" s="76">
        <f>SUM(C5:C11)</f>
        <v>60477509</v>
      </c>
      <c r="D12" s="76">
        <f>SUM(D5:D11)</f>
        <v>26803423</v>
      </c>
      <c r="E12" s="76">
        <f aca="true" t="shared" si="1" ref="E12:BJ12">SUM(E5:E11)</f>
        <v>28267344</v>
      </c>
      <c r="F12" s="76">
        <f t="shared" si="1"/>
        <v>53155158</v>
      </c>
      <c r="G12" s="76">
        <f t="shared" si="1"/>
        <v>12727816</v>
      </c>
      <c r="H12" s="76">
        <f t="shared" si="1"/>
        <v>1919883506</v>
      </c>
      <c r="I12" s="76">
        <f t="shared" si="1"/>
        <v>34916143</v>
      </c>
      <c r="J12" s="76">
        <f t="shared" si="1"/>
        <v>19562645</v>
      </c>
      <c r="K12" s="76">
        <f t="shared" si="1"/>
        <v>14584177</v>
      </c>
      <c r="L12" s="76">
        <f t="shared" si="1"/>
        <v>20247488</v>
      </c>
      <c r="M12" s="76">
        <f t="shared" si="1"/>
        <v>45133101</v>
      </c>
      <c r="N12" s="76">
        <f t="shared" si="1"/>
        <v>44487760</v>
      </c>
      <c r="O12" s="76">
        <f t="shared" si="1"/>
        <v>35473794</v>
      </c>
      <c r="P12" s="76">
        <f>SUM(P5:P11)</f>
        <v>5118865</v>
      </c>
      <c r="Q12" s="76"/>
      <c r="R12" s="76">
        <f t="shared" si="1"/>
        <v>588521122</v>
      </c>
      <c r="S12" s="76">
        <f t="shared" si="1"/>
        <v>60496205</v>
      </c>
      <c r="T12" s="76">
        <f t="shared" si="1"/>
        <v>21806533</v>
      </c>
      <c r="U12" s="76">
        <f t="shared" si="1"/>
        <v>79566516</v>
      </c>
      <c r="V12" s="76">
        <f t="shared" si="1"/>
        <v>690483353</v>
      </c>
      <c r="W12" s="76">
        <f t="shared" si="1"/>
        <v>52474892</v>
      </c>
      <c r="X12" s="76">
        <f t="shared" si="1"/>
        <v>103127937</v>
      </c>
      <c r="Y12" s="76">
        <f t="shared" si="1"/>
        <v>1420122130</v>
      </c>
      <c r="Z12" s="76">
        <f t="shared" si="1"/>
        <v>162618015</v>
      </c>
      <c r="AA12" s="76">
        <f t="shared" si="1"/>
        <v>21072762</v>
      </c>
      <c r="AB12" s="76">
        <f t="shared" si="1"/>
        <v>10381575</v>
      </c>
      <c r="AC12" s="76">
        <f t="shared" si="1"/>
        <v>33231564</v>
      </c>
      <c r="AD12" s="76">
        <f t="shared" si="1"/>
        <v>38161519</v>
      </c>
      <c r="AE12" s="76">
        <f t="shared" si="1"/>
        <v>25994598</v>
      </c>
      <c r="AF12" s="76">
        <f t="shared" si="1"/>
        <v>61018692</v>
      </c>
      <c r="AG12" s="76">
        <f t="shared" si="1"/>
        <v>78497661</v>
      </c>
      <c r="AH12" s="76"/>
      <c r="AI12" s="76"/>
      <c r="AJ12" s="76"/>
      <c r="AK12" s="76">
        <f t="shared" si="1"/>
        <v>477111203</v>
      </c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>
        <f t="shared" si="1"/>
        <v>271568640</v>
      </c>
      <c r="BE12" s="76">
        <f t="shared" si="1"/>
        <v>10941950</v>
      </c>
      <c r="BF12" s="76">
        <f t="shared" si="1"/>
        <v>32391333</v>
      </c>
      <c r="BG12" s="76">
        <f t="shared" si="1"/>
        <v>343073528</v>
      </c>
      <c r="BH12" s="76">
        <f t="shared" si="1"/>
        <v>9638773</v>
      </c>
      <c r="BI12" s="76">
        <f t="shared" si="1"/>
        <v>304644782</v>
      </c>
      <c r="BJ12" s="118">
        <f t="shared" si="1"/>
        <v>23446993</v>
      </c>
      <c r="BK12" s="194">
        <f t="shared" si="0"/>
        <v>7241231005</v>
      </c>
    </row>
    <row r="13" spans="2:63" ht="13.5" thickBot="1">
      <c r="B13" s="381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3"/>
    </row>
    <row r="14" spans="2:63" ht="12" customHeight="1">
      <c r="B14" s="217" t="s">
        <v>577</v>
      </c>
      <c r="C14" s="69">
        <v>2906594</v>
      </c>
      <c r="D14" s="69">
        <v>527449</v>
      </c>
      <c r="E14" s="69">
        <v>631123</v>
      </c>
      <c r="F14" s="69">
        <v>471240</v>
      </c>
      <c r="G14" s="69">
        <v>150777</v>
      </c>
      <c r="H14" s="69">
        <v>4627500</v>
      </c>
      <c r="I14" s="69">
        <v>213193</v>
      </c>
      <c r="J14" s="69">
        <v>246389</v>
      </c>
      <c r="K14" s="69">
        <v>243522</v>
      </c>
      <c r="L14" s="69">
        <v>1117315</v>
      </c>
      <c r="M14" s="69">
        <v>996607</v>
      </c>
      <c r="N14" s="69">
        <v>599643</v>
      </c>
      <c r="O14" s="69">
        <v>607629</v>
      </c>
      <c r="P14" s="69">
        <v>128829</v>
      </c>
      <c r="Q14" s="69">
        <v>926988</v>
      </c>
      <c r="R14" s="69">
        <v>327510</v>
      </c>
      <c r="S14" s="69">
        <v>761526</v>
      </c>
      <c r="T14" s="69">
        <v>170516</v>
      </c>
      <c r="U14" s="69">
        <v>1034322</v>
      </c>
      <c r="V14" s="69">
        <v>1661627</v>
      </c>
      <c r="W14" s="69">
        <v>1617153</v>
      </c>
      <c r="X14" s="69">
        <v>665880</v>
      </c>
      <c r="Y14" s="69">
        <v>1296978</v>
      </c>
      <c r="Z14" s="69">
        <v>1202804</v>
      </c>
      <c r="AA14" s="69">
        <v>1183546</v>
      </c>
      <c r="AB14" s="69">
        <v>225762</v>
      </c>
      <c r="AC14" s="69">
        <v>404661</v>
      </c>
      <c r="AD14" s="69">
        <v>781073</v>
      </c>
      <c r="AE14" s="69">
        <v>1958692</v>
      </c>
      <c r="AF14" s="69">
        <v>2153225</v>
      </c>
      <c r="AG14" s="69">
        <v>1244346</v>
      </c>
      <c r="AH14" s="69"/>
      <c r="AI14" s="69"/>
      <c r="AJ14" s="69"/>
      <c r="AK14" s="69">
        <v>4367776</v>
      </c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>
        <v>16336303</v>
      </c>
      <c r="BE14" s="69">
        <v>245421</v>
      </c>
      <c r="BF14" s="69">
        <v>1385325</v>
      </c>
      <c r="BG14" s="69">
        <v>1164838</v>
      </c>
      <c r="BH14" s="69">
        <v>272363</v>
      </c>
      <c r="BI14" s="69">
        <v>3168811</v>
      </c>
      <c r="BJ14" s="69">
        <v>384664</v>
      </c>
      <c r="BK14" s="70">
        <f aca="true" t="shared" si="2" ref="BK14:BK22">SUM(C14:BJ14)</f>
        <v>58409920</v>
      </c>
    </row>
    <row r="15" spans="2:63" ht="12.75">
      <c r="B15" s="218" t="s">
        <v>578</v>
      </c>
      <c r="C15" s="71">
        <v>1948011</v>
      </c>
      <c r="D15" s="71">
        <v>117849</v>
      </c>
      <c r="E15" s="71">
        <v>91080</v>
      </c>
      <c r="F15" s="71">
        <v>34747</v>
      </c>
      <c r="G15" s="71">
        <v>104940</v>
      </c>
      <c r="H15" s="71">
        <v>2035459</v>
      </c>
      <c r="I15" s="71">
        <v>134332</v>
      </c>
      <c r="J15" s="71">
        <v>35418</v>
      </c>
      <c r="K15" s="71">
        <v>75232</v>
      </c>
      <c r="L15" s="71">
        <v>190435</v>
      </c>
      <c r="M15" s="71">
        <v>122030</v>
      </c>
      <c r="N15" s="71">
        <v>214830</v>
      </c>
      <c r="O15" s="71">
        <v>50031</v>
      </c>
      <c r="P15" s="71">
        <v>16121</v>
      </c>
      <c r="Q15" s="71">
        <v>115825</v>
      </c>
      <c r="R15" s="71">
        <v>135393</v>
      </c>
      <c r="S15" s="71">
        <v>714627</v>
      </c>
      <c r="T15" s="71">
        <v>80093</v>
      </c>
      <c r="U15" s="71">
        <v>654331</v>
      </c>
      <c r="V15" s="71">
        <v>693004</v>
      </c>
      <c r="W15" s="71">
        <v>505203</v>
      </c>
      <c r="X15" s="71">
        <v>144756</v>
      </c>
      <c r="Y15" s="71">
        <v>241281</v>
      </c>
      <c r="Z15" s="71">
        <v>178200</v>
      </c>
      <c r="AA15" s="71">
        <v>120889</v>
      </c>
      <c r="AB15" s="71">
        <v>70248</v>
      </c>
      <c r="AC15" s="71">
        <v>120774</v>
      </c>
      <c r="AD15" s="71">
        <v>49500</v>
      </c>
      <c r="AE15" s="71">
        <v>149483</v>
      </c>
      <c r="AF15" s="71">
        <v>29391</v>
      </c>
      <c r="AG15" s="71">
        <v>297089</v>
      </c>
      <c r="AH15" s="71"/>
      <c r="AI15" s="71"/>
      <c r="AJ15" s="71"/>
      <c r="AK15" s="71">
        <v>1073074</v>
      </c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>
        <v>3841087</v>
      </c>
      <c r="BE15" s="71">
        <v>128700</v>
      </c>
      <c r="BF15" s="71">
        <v>162356</v>
      </c>
      <c r="BG15" s="71">
        <v>266834</v>
      </c>
      <c r="BH15" s="71">
        <v>39600</v>
      </c>
      <c r="BI15" s="71">
        <v>899025457</v>
      </c>
      <c r="BJ15" s="71">
        <v>100485</v>
      </c>
      <c r="BK15" s="72">
        <f t="shared" si="2"/>
        <v>914108195</v>
      </c>
    </row>
    <row r="16" spans="2:63" ht="12.75">
      <c r="B16" s="218" t="s">
        <v>579</v>
      </c>
      <c r="C16" s="71">
        <v>244186</v>
      </c>
      <c r="D16" s="71">
        <v>17883</v>
      </c>
      <c r="E16" s="71">
        <v>49500</v>
      </c>
      <c r="F16" s="71">
        <v>26235</v>
      </c>
      <c r="G16" s="71">
        <v>67320</v>
      </c>
      <c r="H16" s="71">
        <v>1245200</v>
      </c>
      <c r="I16" s="71">
        <v>28543</v>
      </c>
      <c r="J16" s="71"/>
      <c r="K16" s="71"/>
      <c r="L16" s="71">
        <v>79451</v>
      </c>
      <c r="M16" s="71">
        <v>92300</v>
      </c>
      <c r="N16" s="71">
        <v>114345</v>
      </c>
      <c r="O16" s="71">
        <v>46286</v>
      </c>
      <c r="P16" s="71">
        <v>37239</v>
      </c>
      <c r="Q16" s="71">
        <v>238899</v>
      </c>
      <c r="R16" s="71">
        <v>171412</v>
      </c>
      <c r="S16" s="71">
        <v>73201</v>
      </c>
      <c r="T16" s="71">
        <v>173362</v>
      </c>
      <c r="U16" s="71">
        <v>205616</v>
      </c>
      <c r="V16" s="71">
        <v>168914</v>
      </c>
      <c r="W16" s="71">
        <v>205147</v>
      </c>
      <c r="X16" s="71">
        <v>86843</v>
      </c>
      <c r="Y16" s="71">
        <v>198000</v>
      </c>
      <c r="Z16" s="71">
        <v>210118</v>
      </c>
      <c r="AA16" s="71">
        <v>19403</v>
      </c>
      <c r="AB16" s="71">
        <v>68866</v>
      </c>
      <c r="AC16" s="71">
        <v>85922</v>
      </c>
      <c r="AD16" s="71">
        <v>47024</v>
      </c>
      <c r="AE16" s="71">
        <v>121309</v>
      </c>
      <c r="AF16" s="71">
        <v>31327</v>
      </c>
      <c r="AG16" s="71">
        <v>141888</v>
      </c>
      <c r="AH16" s="71"/>
      <c r="AI16" s="71"/>
      <c r="AJ16" s="71"/>
      <c r="AK16" s="71">
        <v>661542</v>
      </c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>
        <v>4993817</v>
      </c>
      <c r="BE16" s="71">
        <v>82261</v>
      </c>
      <c r="BF16" s="71">
        <v>68270</v>
      </c>
      <c r="BG16" s="71">
        <v>24450</v>
      </c>
      <c r="BH16" s="71">
        <v>38596</v>
      </c>
      <c r="BI16" s="71">
        <v>23394053</v>
      </c>
      <c r="BJ16" s="71">
        <v>9404</v>
      </c>
      <c r="BK16" s="72">
        <f t="shared" si="2"/>
        <v>33568132</v>
      </c>
    </row>
    <row r="17" spans="2:63" ht="12.75">
      <c r="B17" s="218" t="s">
        <v>580</v>
      </c>
      <c r="C17" s="71">
        <v>245348</v>
      </c>
      <c r="D17" s="71">
        <v>43457</v>
      </c>
      <c r="E17" s="71">
        <v>24750</v>
      </c>
      <c r="F17" s="71">
        <v>51925</v>
      </c>
      <c r="G17" s="71">
        <v>118800</v>
      </c>
      <c r="H17" s="71">
        <v>1149609</v>
      </c>
      <c r="I17" s="71">
        <v>100720</v>
      </c>
      <c r="J17" s="71">
        <v>14457</v>
      </c>
      <c r="K17" s="71">
        <v>82124</v>
      </c>
      <c r="L17" s="71">
        <v>94270</v>
      </c>
      <c r="M17" s="71">
        <v>140810</v>
      </c>
      <c r="N17" s="71">
        <v>41580</v>
      </c>
      <c r="O17" s="71">
        <v>225717</v>
      </c>
      <c r="P17" s="71">
        <v>13503</v>
      </c>
      <c r="Q17" s="71">
        <v>97109</v>
      </c>
      <c r="R17" s="71">
        <v>118040</v>
      </c>
      <c r="S17" s="71">
        <v>66057</v>
      </c>
      <c r="T17" s="71">
        <v>95532</v>
      </c>
      <c r="U17" s="71">
        <v>219992</v>
      </c>
      <c r="V17" s="71">
        <v>207888</v>
      </c>
      <c r="W17" s="71">
        <v>240557</v>
      </c>
      <c r="X17" s="71">
        <v>289519</v>
      </c>
      <c r="Y17" s="71">
        <v>248942</v>
      </c>
      <c r="Z17" s="71">
        <v>88092</v>
      </c>
      <c r="AA17" s="71">
        <v>42173</v>
      </c>
      <c r="AB17" s="71">
        <v>82006</v>
      </c>
      <c r="AC17" s="71">
        <v>39495</v>
      </c>
      <c r="AD17" s="71">
        <v>47024</v>
      </c>
      <c r="AE17" s="71">
        <v>93889</v>
      </c>
      <c r="AF17" s="71">
        <v>86881</v>
      </c>
      <c r="AG17" s="71">
        <v>57952</v>
      </c>
      <c r="AH17" s="71"/>
      <c r="AI17" s="71"/>
      <c r="AJ17" s="71"/>
      <c r="AK17" s="71">
        <v>819843</v>
      </c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>
        <v>1194098</v>
      </c>
      <c r="BE17" s="71">
        <v>20689</v>
      </c>
      <c r="BF17" s="71">
        <v>34990</v>
      </c>
      <c r="BG17" s="71">
        <v>42320</v>
      </c>
      <c r="BH17" s="71">
        <v>26916</v>
      </c>
      <c r="BI17" s="71">
        <v>5085914</v>
      </c>
      <c r="BJ17" s="71">
        <v>61830</v>
      </c>
      <c r="BK17" s="72">
        <f t="shared" si="2"/>
        <v>11754818</v>
      </c>
    </row>
    <row r="18" spans="2:63" ht="24">
      <c r="B18" s="218" t="s">
        <v>592</v>
      </c>
      <c r="C18" s="71">
        <v>71741</v>
      </c>
      <c r="D18" s="71">
        <v>4664</v>
      </c>
      <c r="E18" s="71">
        <v>19799</v>
      </c>
      <c r="F18" s="71">
        <v>5940</v>
      </c>
      <c r="G18" s="71">
        <v>13860</v>
      </c>
      <c r="H18" s="71">
        <v>45280440</v>
      </c>
      <c r="I18" s="71"/>
      <c r="J18" s="71"/>
      <c r="K18" s="71">
        <v>4946</v>
      </c>
      <c r="L18" s="71">
        <v>20290</v>
      </c>
      <c r="M18" s="71">
        <v>17211</v>
      </c>
      <c r="N18" s="71">
        <v>12870</v>
      </c>
      <c r="O18" s="71">
        <v>716571</v>
      </c>
      <c r="P18" s="71">
        <v>1503</v>
      </c>
      <c r="Q18" s="71">
        <v>10790</v>
      </c>
      <c r="R18" s="71">
        <v>32670</v>
      </c>
      <c r="S18" s="71"/>
      <c r="T18" s="71">
        <v>4945</v>
      </c>
      <c r="U18" s="71">
        <v>87153</v>
      </c>
      <c r="V18" s="71">
        <v>148488</v>
      </c>
      <c r="W18" s="71">
        <v>45928</v>
      </c>
      <c r="X18" s="71">
        <v>72379</v>
      </c>
      <c r="Y18" s="71">
        <v>21382</v>
      </c>
      <c r="Z18" s="71">
        <v>24748</v>
      </c>
      <c r="AA18" s="71">
        <v>90129</v>
      </c>
      <c r="AB18" s="71">
        <v>10917</v>
      </c>
      <c r="AC18" s="71">
        <v>14867</v>
      </c>
      <c r="AD18" s="71">
        <v>9879299</v>
      </c>
      <c r="AE18" s="71">
        <v>4950000</v>
      </c>
      <c r="AF18" s="71">
        <v>399065300</v>
      </c>
      <c r="AG18" s="71"/>
      <c r="AH18" s="71"/>
      <c r="AI18" s="71"/>
      <c r="AJ18" s="71"/>
      <c r="AK18" s="71">
        <v>24930718</v>
      </c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>
        <v>109643456</v>
      </c>
      <c r="BE18" s="71">
        <v>5940</v>
      </c>
      <c r="BF18" s="71">
        <v>1081850694</v>
      </c>
      <c r="BG18" s="71">
        <v>3533298</v>
      </c>
      <c r="BH18" s="71">
        <v>18810</v>
      </c>
      <c r="BI18" s="71">
        <v>9900</v>
      </c>
      <c r="BJ18" s="71"/>
      <c r="BK18" s="72">
        <f t="shared" si="2"/>
        <v>1680621646</v>
      </c>
    </row>
    <row r="19" spans="2:63" ht="12.75">
      <c r="B19" s="218" t="s">
        <v>581</v>
      </c>
      <c r="C19" s="71">
        <v>911229</v>
      </c>
      <c r="D19" s="71">
        <v>143574</v>
      </c>
      <c r="E19" s="71">
        <v>100980</v>
      </c>
      <c r="F19" s="71">
        <v>142560</v>
      </c>
      <c r="G19" s="71">
        <v>137115</v>
      </c>
      <c r="H19" s="71">
        <v>5896908</v>
      </c>
      <c r="I19" s="71">
        <v>124740</v>
      </c>
      <c r="J19" s="71">
        <v>99792</v>
      </c>
      <c r="K19" s="71">
        <v>76032</v>
      </c>
      <c r="L19" s="71">
        <v>443461</v>
      </c>
      <c r="M19" s="71">
        <v>363454</v>
      </c>
      <c r="N19" s="71">
        <v>130680</v>
      </c>
      <c r="O19" s="71">
        <v>71280</v>
      </c>
      <c r="P19" s="71">
        <v>15347</v>
      </c>
      <c r="Q19" s="71">
        <v>110380</v>
      </c>
      <c r="R19" s="71">
        <v>251456</v>
      </c>
      <c r="S19" s="71">
        <v>236610</v>
      </c>
      <c r="T19" s="71">
        <v>112860</v>
      </c>
      <c r="U19" s="71">
        <v>702569</v>
      </c>
      <c r="V19" s="71">
        <v>360758</v>
      </c>
      <c r="W19" s="71">
        <v>249868</v>
      </c>
      <c r="X19" s="71">
        <v>1319429</v>
      </c>
      <c r="Y19" s="71">
        <v>168795</v>
      </c>
      <c r="Z19" s="71">
        <v>356400</v>
      </c>
      <c r="AA19" s="71">
        <v>95040</v>
      </c>
      <c r="AB19" s="71">
        <v>35640</v>
      </c>
      <c r="AC19" s="71">
        <v>96871</v>
      </c>
      <c r="AD19" s="71">
        <v>634079</v>
      </c>
      <c r="AE19" s="71">
        <v>68075</v>
      </c>
      <c r="AF19" s="71">
        <v>730769</v>
      </c>
      <c r="AG19" s="71">
        <v>3392</v>
      </c>
      <c r="AH19" s="71"/>
      <c r="AI19" s="71"/>
      <c r="AJ19" s="71"/>
      <c r="AK19" s="71">
        <v>3638086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>
        <v>2030681</v>
      </c>
      <c r="BE19" s="71">
        <v>80474</v>
      </c>
      <c r="BF19" s="71">
        <v>143508</v>
      </c>
      <c r="BG19" s="71">
        <v>95822</v>
      </c>
      <c r="BH19" s="71"/>
      <c r="BI19" s="71">
        <v>354605</v>
      </c>
      <c r="BJ19" s="71">
        <v>33858</v>
      </c>
      <c r="BK19" s="72">
        <f t="shared" si="2"/>
        <v>20567177</v>
      </c>
    </row>
    <row r="20" spans="2:63" ht="12.75">
      <c r="B20" s="218" t="s">
        <v>582</v>
      </c>
      <c r="C20" s="71">
        <v>396826</v>
      </c>
      <c r="D20" s="71">
        <v>118562</v>
      </c>
      <c r="E20" s="71">
        <v>77220</v>
      </c>
      <c r="F20" s="71">
        <v>76230</v>
      </c>
      <c r="G20" s="71">
        <v>75240</v>
      </c>
      <c r="H20" s="71">
        <v>4765856</v>
      </c>
      <c r="I20" s="71">
        <v>41973</v>
      </c>
      <c r="J20" s="71">
        <v>118039</v>
      </c>
      <c r="K20" s="71">
        <v>89094</v>
      </c>
      <c r="L20" s="71">
        <v>339363</v>
      </c>
      <c r="M20" s="71">
        <v>420853</v>
      </c>
      <c r="N20" s="71">
        <v>217800</v>
      </c>
      <c r="O20" s="71">
        <v>310662</v>
      </c>
      <c r="P20" s="71">
        <v>4127</v>
      </c>
      <c r="Q20" s="71">
        <v>29700</v>
      </c>
      <c r="R20" s="71">
        <v>247500</v>
      </c>
      <c r="S20" s="71">
        <v>553584</v>
      </c>
      <c r="T20" s="71">
        <v>79053</v>
      </c>
      <c r="U20" s="71">
        <v>1086378</v>
      </c>
      <c r="V20" s="71">
        <v>462728</v>
      </c>
      <c r="W20" s="71">
        <v>899258</v>
      </c>
      <c r="X20" s="71">
        <v>1447540</v>
      </c>
      <c r="Y20" s="71">
        <v>495000</v>
      </c>
      <c r="Z20" s="71">
        <v>198000</v>
      </c>
      <c r="AA20" s="71">
        <v>48906</v>
      </c>
      <c r="AB20" s="71">
        <v>70895</v>
      </c>
      <c r="AC20" s="71">
        <v>354349</v>
      </c>
      <c r="AD20" s="71">
        <v>282144</v>
      </c>
      <c r="AE20" s="71">
        <v>622292</v>
      </c>
      <c r="AF20" s="71">
        <v>97453</v>
      </c>
      <c r="AG20" s="71">
        <v>476003</v>
      </c>
      <c r="AH20" s="71"/>
      <c r="AI20" s="71"/>
      <c r="AJ20" s="71"/>
      <c r="AK20" s="71">
        <v>6090132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>
        <v>6437364</v>
      </c>
      <c r="BE20" s="71">
        <v>67214</v>
      </c>
      <c r="BF20" s="71">
        <v>172507</v>
      </c>
      <c r="BG20" s="71">
        <v>18810</v>
      </c>
      <c r="BH20" s="71">
        <v>61836</v>
      </c>
      <c r="BI20" s="71">
        <v>138600</v>
      </c>
      <c r="BJ20" s="71">
        <v>103529</v>
      </c>
      <c r="BK20" s="72">
        <f t="shared" si="2"/>
        <v>27592620</v>
      </c>
    </row>
    <row r="21" spans="2:63" ht="12.75">
      <c r="B21" s="222" t="s">
        <v>890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>
        <v>7986</v>
      </c>
      <c r="BH21" s="101"/>
      <c r="BI21" s="101"/>
      <c r="BJ21" s="177"/>
      <c r="BK21" s="72">
        <f t="shared" si="2"/>
        <v>7986</v>
      </c>
    </row>
    <row r="22" spans="2:63" s="2" customFormat="1" ht="13.5" thickBot="1">
      <c r="B22" s="220" t="s">
        <v>622</v>
      </c>
      <c r="C22" s="76">
        <f>SUM(C14:C20)</f>
        <v>6723935</v>
      </c>
      <c r="D22" s="76">
        <f aca="true" t="shared" si="3" ref="D22:BJ22">SUM(D14:D20)</f>
        <v>973438</v>
      </c>
      <c r="E22" s="76">
        <f t="shared" si="3"/>
        <v>994452</v>
      </c>
      <c r="F22" s="76">
        <f t="shared" si="3"/>
        <v>808877</v>
      </c>
      <c r="G22" s="76">
        <f t="shared" si="3"/>
        <v>668052</v>
      </c>
      <c r="H22" s="76">
        <f t="shared" si="3"/>
        <v>65000972</v>
      </c>
      <c r="I22" s="76">
        <f t="shared" si="3"/>
        <v>643501</v>
      </c>
      <c r="J22" s="76">
        <f t="shared" si="3"/>
        <v>514095</v>
      </c>
      <c r="K22" s="76">
        <f t="shared" si="3"/>
        <v>570950</v>
      </c>
      <c r="L22" s="76">
        <f t="shared" si="3"/>
        <v>2284585</v>
      </c>
      <c r="M22" s="76">
        <f t="shared" si="3"/>
        <v>2153265</v>
      </c>
      <c r="N22" s="76">
        <f t="shared" si="3"/>
        <v>1331748</v>
      </c>
      <c r="O22" s="76">
        <f t="shared" si="3"/>
        <v>2028176</v>
      </c>
      <c r="P22" s="76">
        <f>SUM(P14:P20)</f>
        <v>216669</v>
      </c>
      <c r="Q22" s="76">
        <f>SUM(Q14:Q20)</f>
        <v>1529691</v>
      </c>
      <c r="R22" s="76">
        <f t="shared" si="3"/>
        <v>1283981</v>
      </c>
      <c r="S22" s="76">
        <f t="shared" si="3"/>
        <v>2405605</v>
      </c>
      <c r="T22" s="76">
        <f t="shared" si="3"/>
        <v>716361</v>
      </c>
      <c r="U22" s="76">
        <f t="shared" si="3"/>
        <v>3990361</v>
      </c>
      <c r="V22" s="76">
        <f t="shared" si="3"/>
        <v>3703407</v>
      </c>
      <c r="W22" s="76">
        <f t="shared" si="3"/>
        <v>3763114</v>
      </c>
      <c r="X22" s="76">
        <f t="shared" si="3"/>
        <v>4026346</v>
      </c>
      <c r="Y22" s="76">
        <f t="shared" si="3"/>
        <v>2670378</v>
      </c>
      <c r="Z22" s="76">
        <f t="shared" si="3"/>
        <v>2258362</v>
      </c>
      <c r="AA22" s="76">
        <f t="shared" si="3"/>
        <v>1600086</v>
      </c>
      <c r="AB22" s="76">
        <f t="shared" si="3"/>
        <v>564334</v>
      </c>
      <c r="AC22" s="76">
        <f t="shared" si="3"/>
        <v>1116939</v>
      </c>
      <c r="AD22" s="76">
        <f t="shared" si="3"/>
        <v>11720143</v>
      </c>
      <c r="AE22" s="76">
        <f t="shared" si="3"/>
        <v>7963740</v>
      </c>
      <c r="AF22" s="76">
        <f t="shared" si="3"/>
        <v>402194346</v>
      </c>
      <c r="AG22" s="76">
        <f t="shared" si="3"/>
        <v>2220670</v>
      </c>
      <c r="AH22" s="76"/>
      <c r="AI22" s="76"/>
      <c r="AJ22" s="76"/>
      <c r="AK22" s="76">
        <f t="shared" si="3"/>
        <v>41581171</v>
      </c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>
        <f t="shared" si="3"/>
        <v>144476806</v>
      </c>
      <c r="BE22" s="76">
        <f t="shared" si="3"/>
        <v>630699</v>
      </c>
      <c r="BF22" s="76">
        <f t="shared" si="3"/>
        <v>1083817650</v>
      </c>
      <c r="BG22" s="76">
        <f>SUM(BG14:BG21)</f>
        <v>5154358</v>
      </c>
      <c r="BH22" s="76">
        <f t="shared" si="3"/>
        <v>458121</v>
      </c>
      <c r="BI22" s="76">
        <f t="shared" si="3"/>
        <v>931177340</v>
      </c>
      <c r="BJ22" s="118">
        <f t="shared" si="3"/>
        <v>693770</v>
      </c>
      <c r="BK22" s="82">
        <f t="shared" si="2"/>
        <v>2746630494</v>
      </c>
    </row>
    <row r="23" spans="2:63" ht="13.5" thickBot="1">
      <c r="B23" s="378" t="s">
        <v>569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80"/>
    </row>
    <row r="24" spans="2:63" ht="12.75">
      <c r="B24" s="217" t="s">
        <v>583</v>
      </c>
      <c r="C24" s="69">
        <v>2318149</v>
      </c>
      <c r="D24" s="69">
        <v>226535</v>
      </c>
      <c r="E24" s="69">
        <v>294731</v>
      </c>
      <c r="F24" s="69">
        <v>1250523</v>
      </c>
      <c r="G24" s="69">
        <v>550632</v>
      </c>
      <c r="H24" s="69">
        <v>8836726</v>
      </c>
      <c r="I24" s="69">
        <v>438496</v>
      </c>
      <c r="J24" s="69">
        <v>271570</v>
      </c>
      <c r="K24" s="69">
        <v>482696</v>
      </c>
      <c r="L24" s="69">
        <v>1052780</v>
      </c>
      <c r="M24" s="69">
        <v>575338</v>
      </c>
      <c r="N24" s="69">
        <v>582312</v>
      </c>
      <c r="O24" s="69">
        <v>31477</v>
      </c>
      <c r="P24" s="69">
        <v>1654</v>
      </c>
      <c r="Q24" s="69">
        <v>9427</v>
      </c>
      <c r="R24" s="69">
        <v>410033</v>
      </c>
      <c r="S24" s="69">
        <v>369812</v>
      </c>
      <c r="T24" s="69">
        <v>475118</v>
      </c>
      <c r="U24" s="69">
        <v>385073</v>
      </c>
      <c r="V24" s="69">
        <v>367489</v>
      </c>
      <c r="W24" s="69">
        <v>69915042</v>
      </c>
      <c r="X24" s="69">
        <v>1189513</v>
      </c>
      <c r="Y24" s="69">
        <v>774657</v>
      </c>
      <c r="Z24" s="69">
        <v>241389501</v>
      </c>
      <c r="AA24" s="69">
        <v>189608</v>
      </c>
      <c r="AB24" s="69">
        <v>129677</v>
      </c>
      <c r="AC24" s="69">
        <v>951607</v>
      </c>
      <c r="AD24" s="69">
        <v>2086734</v>
      </c>
      <c r="AE24" s="69">
        <v>643433</v>
      </c>
      <c r="AF24" s="69">
        <v>1302586</v>
      </c>
      <c r="AG24" s="69">
        <v>3537033</v>
      </c>
      <c r="AH24" s="69"/>
      <c r="AI24" s="69"/>
      <c r="AJ24" s="69"/>
      <c r="AK24" s="69">
        <v>11903862</v>
      </c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>
        <v>11757290</v>
      </c>
      <c r="BE24" s="69">
        <v>448992</v>
      </c>
      <c r="BF24" s="69"/>
      <c r="BG24" s="69">
        <v>3185496</v>
      </c>
      <c r="BH24" s="69">
        <v>732961</v>
      </c>
      <c r="BI24" s="69">
        <v>7410593</v>
      </c>
      <c r="BJ24" s="69"/>
      <c r="BK24" s="70">
        <f aca="true" t="shared" si="4" ref="BK24:BK32">SUM(C24:BJ24)</f>
        <v>376479156</v>
      </c>
    </row>
    <row r="25" spans="2:63" ht="12.75">
      <c r="B25" s="218" t="s">
        <v>584</v>
      </c>
      <c r="C25" s="71">
        <v>450648</v>
      </c>
      <c r="D25" s="71">
        <v>971379</v>
      </c>
      <c r="E25" s="71">
        <v>1886357</v>
      </c>
      <c r="F25" s="71">
        <v>4523192</v>
      </c>
      <c r="G25" s="71">
        <v>70567</v>
      </c>
      <c r="H25" s="71">
        <v>4895531</v>
      </c>
      <c r="I25" s="71">
        <v>516399</v>
      </c>
      <c r="J25" s="71">
        <v>950722</v>
      </c>
      <c r="K25" s="71">
        <v>90170</v>
      </c>
      <c r="L25" s="71">
        <v>302402</v>
      </c>
      <c r="M25" s="71">
        <v>171072</v>
      </c>
      <c r="N25" s="71">
        <v>249283</v>
      </c>
      <c r="O25" s="71">
        <v>1925747</v>
      </c>
      <c r="P25" s="71">
        <v>818114</v>
      </c>
      <c r="Q25" s="71">
        <v>4671728</v>
      </c>
      <c r="R25" s="71">
        <v>312324</v>
      </c>
      <c r="S25" s="71">
        <v>8776691</v>
      </c>
      <c r="T25" s="71">
        <v>7151552</v>
      </c>
      <c r="U25" s="71">
        <v>4084953</v>
      </c>
      <c r="V25" s="71">
        <v>6338252</v>
      </c>
      <c r="W25" s="71">
        <v>36744333</v>
      </c>
      <c r="X25" s="71">
        <v>472969</v>
      </c>
      <c r="Y25" s="71">
        <v>124740</v>
      </c>
      <c r="Z25" s="71">
        <v>4221640</v>
      </c>
      <c r="AA25" s="71">
        <v>114048</v>
      </c>
      <c r="AB25" s="71">
        <v>10692</v>
      </c>
      <c r="AC25" s="71">
        <v>1581654</v>
      </c>
      <c r="AD25" s="71">
        <v>82892</v>
      </c>
      <c r="AE25" s="71">
        <v>539873</v>
      </c>
      <c r="AF25" s="71">
        <v>2548207</v>
      </c>
      <c r="AG25" s="71">
        <v>6962786</v>
      </c>
      <c r="AH25" s="71"/>
      <c r="AI25" s="71"/>
      <c r="AJ25" s="71"/>
      <c r="AK25" s="71">
        <v>6419428</v>
      </c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>
        <v>17162678</v>
      </c>
      <c r="BE25" s="71">
        <v>202451</v>
      </c>
      <c r="BF25" s="71">
        <v>553345</v>
      </c>
      <c r="BG25" s="71">
        <v>391248</v>
      </c>
      <c r="BH25" s="71">
        <v>31678</v>
      </c>
      <c r="BI25" s="71">
        <v>19568675</v>
      </c>
      <c r="BJ25" s="71">
        <v>1286773</v>
      </c>
      <c r="BK25" s="72">
        <f t="shared" si="4"/>
        <v>148177193</v>
      </c>
    </row>
    <row r="26" spans="2:63" ht="24">
      <c r="B26" s="219" t="s">
        <v>677</v>
      </c>
      <c r="C26" s="71">
        <v>5722200</v>
      </c>
      <c r="D26" s="71">
        <v>550630</v>
      </c>
      <c r="E26" s="71">
        <v>29700</v>
      </c>
      <c r="F26" s="71">
        <v>190080</v>
      </c>
      <c r="G26" s="71">
        <v>518760</v>
      </c>
      <c r="H26" s="71">
        <v>2716373</v>
      </c>
      <c r="I26" s="71">
        <v>370100</v>
      </c>
      <c r="J26" s="71"/>
      <c r="K26" s="71">
        <v>252450</v>
      </c>
      <c r="L26" s="71">
        <v>2328565</v>
      </c>
      <c r="M26" s="71">
        <v>11265152</v>
      </c>
      <c r="N26" s="71">
        <v>6085533</v>
      </c>
      <c r="O26" s="71">
        <v>1584000</v>
      </c>
      <c r="P26" s="71"/>
      <c r="Q26" s="71">
        <v>28228228</v>
      </c>
      <c r="R26" s="71">
        <v>89100</v>
      </c>
      <c r="S26" s="71">
        <v>658448</v>
      </c>
      <c r="T26" s="71">
        <v>4685884</v>
      </c>
      <c r="U26" s="71">
        <v>541922</v>
      </c>
      <c r="V26" s="71">
        <v>757566</v>
      </c>
      <c r="W26" s="71">
        <v>17851680</v>
      </c>
      <c r="X26" s="71">
        <v>1438983</v>
      </c>
      <c r="Y26" s="71">
        <v>10879211</v>
      </c>
      <c r="Z26" s="71">
        <v>71871186</v>
      </c>
      <c r="AA26" s="71">
        <v>75644699</v>
      </c>
      <c r="AB26" s="71">
        <v>88745571</v>
      </c>
      <c r="AC26" s="71">
        <v>1189206</v>
      </c>
      <c r="AD26" s="71">
        <v>1203066</v>
      </c>
      <c r="AE26" s="71">
        <v>1605999</v>
      </c>
      <c r="AF26" s="71">
        <v>46063932</v>
      </c>
      <c r="AG26" s="71">
        <v>4932317</v>
      </c>
      <c r="AH26" s="71"/>
      <c r="AI26" s="71"/>
      <c r="AJ26" s="71"/>
      <c r="AK26" s="71">
        <v>3202351</v>
      </c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>
        <v>9891224</v>
      </c>
      <c r="BE26" s="71">
        <v>1130654</v>
      </c>
      <c r="BF26" s="71">
        <v>8632852</v>
      </c>
      <c r="BG26" s="71">
        <v>2222763</v>
      </c>
      <c r="BH26" s="71">
        <v>1630336</v>
      </c>
      <c r="BI26" s="71">
        <v>182372996</v>
      </c>
      <c r="BJ26" s="71">
        <v>2101665</v>
      </c>
      <c r="BK26" s="72">
        <f t="shared" si="4"/>
        <v>599185382</v>
      </c>
    </row>
    <row r="27" spans="2:63" ht="24">
      <c r="B27" s="218" t="s">
        <v>681</v>
      </c>
      <c r="C27" s="71">
        <v>1947237</v>
      </c>
      <c r="D27" s="71">
        <v>1209728</v>
      </c>
      <c r="E27" s="71">
        <v>1309003</v>
      </c>
      <c r="F27" s="71">
        <v>2130170</v>
      </c>
      <c r="G27" s="71">
        <v>819807</v>
      </c>
      <c r="H27" s="71">
        <v>37029386</v>
      </c>
      <c r="I27" s="71">
        <v>1343572</v>
      </c>
      <c r="J27" s="71">
        <v>422195</v>
      </c>
      <c r="K27" s="71">
        <v>811945</v>
      </c>
      <c r="L27" s="71">
        <v>526616</v>
      </c>
      <c r="M27" s="71">
        <v>2004734</v>
      </c>
      <c r="N27" s="71">
        <v>1951001</v>
      </c>
      <c r="O27" s="71">
        <v>3429954</v>
      </c>
      <c r="P27" s="71">
        <v>140290</v>
      </c>
      <c r="Q27" s="71">
        <v>243523</v>
      </c>
      <c r="R27" s="71">
        <v>1214140</v>
      </c>
      <c r="S27" s="71">
        <v>2887134</v>
      </c>
      <c r="T27" s="71">
        <v>4173512</v>
      </c>
      <c r="U27" s="71">
        <v>7149936</v>
      </c>
      <c r="V27" s="71">
        <v>14044968</v>
      </c>
      <c r="W27" s="71">
        <v>14992855</v>
      </c>
      <c r="X27" s="71">
        <v>2130671</v>
      </c>
      <c r="Y27" s="71">
        <v>33398319</v>
      </c>
      <c r="Z27" s="71">
        <v>5036427</v>
      </c>
      <c r="AA27" s="71">
        <v>1241317</v>
      </c>
      <c r="AB27" s="71">
        <v>571710</v>
      </c>
      <c r="AC27" s="71">
        <v>1112097</v>
      </c>
      <c r="AD27" s="71">
        <v>4416791</v>
      </c>
      <c r="AE27" s="71">
        <v>657806</v>
      </c>
      <c r="AF27" s="71">
        <v>10486647</v>
      </c>
      <c r="AG27" s="71">
        <v>1956766</v>
      </c>
      <c r="AH27" s="71"/>
      <c r="AI27" s="71"/>
      <c r="AJ27" s="71"/>
      <c r="AK27" s="71">
        <v>44453749</v>
      </c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>
        <v>9487365</v>
      </c>
      <c r="BE27" s="71">
        <v>312146</v>
      </c>
      <c r="BF27" s="71">
        <v>55362198</v>
      </c>
      <c r="BG27" s="71">
        <v>9435305</v>
      </c>
      <c r="BH27" s="71">
        <v>234322</v>
      </c>
      <c r="BI27" s="71">
        <v>237976549</v>
      </c>
      <c r="BJ27" s="71">
        <v>832306</v>
      </c>
      <c r="BK27" s="72">
        <f t="shared" si="4"/>
        <v>518884197</v>
      </c>
    </row>
    <row r="28" spans="2:63" ht="12.75">
      <c r="B28" s="218" t="s">
        <v>585</v>
      </c>
      <c r="C28" s="71">
        <v>1671981</v>
      </c>
      <c r="D28" s="71">
        <v>480365</v>
      </c>
      <c r="E28" s="71">
        <v>675920</v>
      </c>
      <c r="F28" s="71">
        <v>772278</v>
      </c>
      <c r="G28" s="71">
        <v>819219</v>
      </c>
      <c r="H28" s="71">
        <v>30731010</v>
      </c>
      <c r="I28" s="71">
        <v>353010</v>
      </c>
      <c r="J28" s="71">
        <v>408510</v>
      </c>
      <c r="K28" s="71">
        <v>423010</v>
      </c>
      <c r="L28" s="71">
        <v>645095</v>
      </c>
      <c r="M28" s="71">
        <v>900624</v>
      </c>
      <c r="N28" s="71">
        <v>1292180</v>
      </c>
      <c r="O28" s="71">
        <v>2473084</v>
      </c>
      <c r="P28" s="71">
        <v>39336</v>
      </c>
      <c r="Q28" s="71">
        <v>224670</v>
      </c>
      <c r="R28" s="71">
        <v>960751</v>
      </c>
      <c r="S28" s="71">
        <v>1229045</v>
      </c>
      <c r="T28" s="71">
        <v>1374845</v>
      </c>
      <c r="U28" s="71">
        <v>7234248</v>
      </c>
      <c r="V28" s="71">
        <v>2565376</v>
      </c>
      <c r="W28" s="71">
        <v>36094605</v>
      </c>
      <c r="X28" s="71">
        <v>3963734</v>
      </c>
      <c r="Y28" s="71">
        <v>1815757</v>
      </c>
      <c r="Z28" s="71">
        <v>1445748</v>
      </c>
      <c r="AA28" s="71">
        <v>2505110</v>
      </c>
      <c r="AB28" s="71">
        <v>226787</v>
      </c>
      <c r="AC28" s="71">
        <v>711154</v>
      </c>
      <c r="AD28" s="71">
        <v>9316268</v>
      </c>
      <c r="AE28" s="71">
        <v>170577</v>
      </c>
      <c r="AF28" s="71">
        <v>10076702</v>
      </c>
      <c r="AG28" s="71">
        <v>1304466</v>
      </c>
      <c r="AH28" s="71"/>
      <c r="AI28" s="71"/>
      <c r="AJ28" s="71"/>
      <c r="AK28" s="71">
        <v>17661252</v>
      </c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>
        <v>11121927</v>
      </c>
      <c r="BE28" s="71">
        <v>217747</v>
      </c>
      <c r="BF28" s="71">
        <v>570622</v>
      </c>
      <c r="BG28" s="71">
        <v>1645448</v>
      </c>
      <c r="BH28" s="71">
        <v>126967</v>
      </c>
      <c r="BI28" s="71">
        <v>6425064</v>
      </c>
      <c r="BJ28" s="71">
        <v>684188</v>
      </c>
      <c r="BK28" s="72">
        <f t="shared" si="4"/>
        <v>161358680</v>
      </c>
    </row>
    <row r="29" spans="2:63" ht="12.75">
      <c r="B29" s="218" t="s">
        <v>586</v>
      </c>
      <c r="C29" s="71">
        <v>1113453</v>
      </c>
      <c r="D29" s="71">
        <v>55638</v>
      </c>
      <c r="E29" s="71">
        <v>5346000</v>
      </c>
      <c r="F29" s="71"/>
      <c r="G29" s="71"/>
      <c r="H29" s="71">
        <v>2660823</v>
      </c>
      <c r="I29" s="71"/>
      <c r="J29" s="71"/>
      <c r="K29" s="71"/>
      <c r="L29" s="71"/>
      <c r="M29" s="71">
        <v>5578840</v>
      </c>
      <c r="N29" s="71">
        <v>1497573</v>
      </c>
      <c r="O29" s="71">
        <v>249282</v>
      </c>
      <c r="P29" s="71"/>
      <c r="Q29" s="71"/>
      <c r="R29" s="71"/>
      <c r="S29" s="71"/>
      <c r="T29" s="71"/>
      <c r="U29" s="71">
        <v>445497</v>
      </c>
      <c r="V29" s="71"/>
      <c r="W29" s="71">
        <v>877865</v>
      </c>
      <c r="X29" s="71"/>
      <c r="Y29" s="71">
        <v>696069</v>
      </c>
      <c r="Z29" s="71">
        <v>1980000</v>
      </c>
      <c r="AA29" s="71">
        <v>1170774</v>
      </c>
      <c r="AB29" s="71">
        <v>157751</v>
      </c>
      <c r="AC29" s="71">
        <v>50786</v>
      </c>
      <c r="AD29" s="71">
        <v>24750</v>
      </c>
      <c r="AE29" s="71">
        <v>1393524</v>
      </c>
      <c r="AF29" s="71">
        <v>12206180</v>
      </c>
      <c r="AG29" s="71">
        <v>704880</v>
      </c>
      <c r="AH29" s="71"/>
      <c r="AI29" s="71"/>
      <c r="AJ29" s="71"/>
      <c r="AK29" s="71">
        <v>141074</v>
      </c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>
        <v>3072548</v>
      </c>
      <c r="BE29" s="71">
        <v>1247491</v>
      </c>
      <c r="BF29" s="71">
        <v>3959519</v>
      </c>
      <c r="BG29" s="71">
        <v>673200</v>
      </c>
      <c r="BH29" s="71">
        <v>77022</v>
      </c>
      <c r="BI29" s="71">
        <v>66510998</v>
      </c>
      <c r="BJ29" s="71">
        <v>1108793</v>
      </c>
      <c r="BK29" s="72">
        <f t="shared" si="4"/>
        <v>113000330</v>
      </c>
    </row>
    <row r="30" spans="2:63" ht="12.75">
      <c r="B30" s="218" t="s">
        <v>587</v>
      </c>
      <c r="C30" s="71"/>
      <c r="D30" s="71"/>
      <c r="E30" s="71">
        <v>13860000</v>
      </c>
      <c r="F30" s="71"/>
      <c r="G30" s="71"/>
      <c r="H30" s="71"/>
      <c r="I30" s="71"/>
      <c r="J30" s="71"/>
      <c r="K30" s="71"/>
      <c r="L30" s="71"/>
      <c r="M30" s="71">
        <v>1053558</v>
      </c>
      <c r="N30" s="71">
        <v>19800000</v>
      </c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>
        <v>1980000</v>
      </c>
      <c r="AE30" s="71">
        <v>39599923</v>
      </c>
      <c r="AF30" s="71">
        <v>14758865</v>
      </c>
      <c r="AG30" s="71">
        <v>198000</v>
      </c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>
        <v>1788930</v>
      </c>
      <c r="BE30" s="71">
        <v>1188891</v>
      </c>
      <c r="BF30" s="71">
        <v>8204423</v>
      </c>
      <c r="BG30" s="71"/>
      <c r="BH30" s="71"/>
      <c r="BI30" s="71">
        <v>92852864</v>
      </c>
      <c r="BJ30" s="71">
        <v>297000</v>
      </c>
      <c r="BK30" s="72">
        <f t="shared" si="4"/>
        <v>195582454</v>
      </c>
    </row>
    <row r="31" spans="2:63" ht="12.75">
      <c r="B31" s="218" t="s">
        <v>588</v>
      </c>
      <c r="C31" s="71">
        <v>2786879</v>
      </c>
      <c r="D31" s="71">
        <v>480263</v>
      </c>
      <c r="E31" s="71">
        <v>292537</v>
      </c>
      <c r="F31" s="71">
        <v>2289474</v>
      </c>
      <c r="G31" s="71">
        <v>828135</v>
      </c>
      <c r="H31" s="71">
        <v>5731536</v>
      </c>
      <c r="I31" s="71">
        <v>2551429</v>
      </c>
      <c r="J31" s="71">
        <v>1829637</v>
      </c>
      <c r="K31" s="71">
        <v>194613876</v>
      </c>
      <c r="L31" s="71">
        <v>11873358</v>
      </c>
      <c r="M31" s="71">
        <v>4508215</v>
      </c>
      <c r="N31" s="71">
        <v>1877863</v>
      </c>
      <c r="O31" s="71">
        <v>427680</v>
      </c>
      <c r="P31" s="71">
        <v>816723</v>
      </c>
      <c r="Q31" s="71">
        <v>4663643</v>
      </c>
      <c r="R31" s="71">
        <v>450257</v>
      </c>
      <c r="S31" s="115">
        <v>413200</v>
      </c>
      <c r="T31" s="71">
        <v>395806</v>
      </c>
      <c r="U31" s="71">
        <v>263431</v>
      </c>
      <c r="V31" s="71">
        <v>692992</v>
      </c>
      <c r="W31" s="71">
        <v>12272361</v>
      </c>
      <c r="X31" s="71">
        <v>2946309</v>
      </c>
      <c r="Y31" s="71">
        <v>17643658</v>
      </c>
      <c r="Z31" s="71">
        <v>8031894</v>
      </c>
      <c r="AA31" s="71">
        <v>5685704</v>
      </c>
      <c r="AB31" s="71">
        <v>347285</v>
      </c>
      <c r="AC31" s="71">
        <v>756029</v>
      </c>
      <c r="AD31" s="71">
        <v>594000</v>
      </c>
      <c r="AE31" s="71">
        <v>43903631</v>
      </c>
      <c r="AF31" s="71">
        <v>50488160</v>
      </c>
      <c r="AG31" s="71">
        <v>2139987</v>
      </c>
      <c r="AH31" s="71"/>
      <c r="AI31" s="71"/>
      <c r="AJ31" s="71"/>
      <c r="AK31" s="71">
        <v>1334911</v>
      </c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>
        <v>31319898</v>
      </c>
      <c r="BE31" s="71">
        <v>915582</v>
      </c>
      <c r="BF31" s="71">
        <v>6020022</v>
      </c>
      <c r="BG31" s="71">
        <v>4505481</v>
      </c>
      <c r="BH31" s="71">
        <v>1389036</v>
      </c>
      <c r="BI31" s="71">
        <v>25826145</v>
      </c>
      <c r="BJ31" s="71">
        <v>1973131</v>
      </c>
      <c r="BK31" s="72">
        <f t="shared" si="4"/>
        <v>455880158</v>
      </c>
    </row>
    <row r="32" spans="2:63" s="2" customFormat="1" ht="13.5" thickBot="1">
      <c r="B32" s="220" t="s">
        <v>830</v>
      </c>
      <c r="C32" s="76">
        <f>SUM(C24:C31)</f>
        <v>16010547</v>
      </c>
      <c r="D32" s="76">
        <f aca="true" t="shared" si="5" ref="D32:BJ32">SUM(D24:D31)</f>
        <v>3974538</v>
      </c>
      <c r="E32" s="76">
        <f t="shared" si="5"/>
        <v>23694248</v>
      </c>
      <c r="F32" s="76">
        <f>SUM(F24:F31)</f>
        <v>11155717</v>
      </c>
      <c r="G32" s="76">
        <f t="shared" si="5"/>
        <v>3607120</v>
      </c>
      <c r="H32" s="76">
        <f t="shared" si="5"/>
        <v>92601385</v>
      </c>
      <c r="I32" s="76">
        <f t="shared" si="5"/>
        <v>5573006</v>
      </c>
      <c r="J32" s="76">
        <f t="shared" si="5"/>
        <v>3882634</v>
      </c>
      <c r="K32" s="76">
        <f>SUM(K24:K31)</f>
        <v>196674147</v>
      </c>
      <c r="L32" s="76">
        <f t="shared" si="5"/>
        <v>16728816</v>
      </c>
      <c r="M32" s="76">
        <f t="shared" si="5"/>
        <v>26057533</v>
      </c>
      <c r="N32" s="76">
        <f t="shared" si="5"/>
        <v>33335745</v>
      </c>
      <c r="O32" s="76">
        <f t="shared" si="5"/>
        <v>10121224</v>
      </c>
      <c r="P32" s="76">
        <f>SUM(P24:P31)</f>
        <v>1816117</v>
      </c>
      <c r="Q32" s="76">
        <f>SUM(Q24:Q31)</f>
        <v>38041219</v>
      </c>
      <c r="R32" s="76">
        <f t="shared" si="5"/>
        <v>3436605</v>
      </c>
      <c r="S32" s="76">
        <f t="shared" si="5"/>
        <v>14334330</v>
      </c>
      <c r="T32" s="76">
        <f t="shared" si="5"/>
        <v>18256717</v>
      </c>
      <c r="U32" s="76">
        <f t="shared" si="5"/>
        <v>20105060</v>
      </c>
      <c r="V32" s="76">
        <f t="shared" si="5"/>
        <v>24766643</v>
      </c>
      <c r="W32" s="76">
        <f t="shared" si="5"/>
        <v>188748741</v>
      </c>
      <c r="X32" s="76">
        <f t="shared" si="5"/>
        <v>12142179</v>
      </c>
      <c r="Y32" s="76">
        <f t="shared" si="5"/>
        <v>65332411</v>
      </c>
      <c r="Z32" s="76">
        <f t="shared" si="5"/>
        <v>333976396</v>
      </c>
      <c r="AA32" s="76">
        <f t="shared" si="5"/>
        <v>86551260</v>
      </c>
      <c r="AB32" s="76">
        <f t="shared" si="5"/>
        <v>90189473</v>
      </c>
      <c r="AC32" s="76">
        <f t="shared" si="5"/>
        <v>6352533</v>
      </c>
      <c r="AD32" s="76">
        <f t="shared" si="5"/>
        <v>19704501</v>
      </c>
      <c r="AE32" s="76">
        <f t="shared" si="5"/>
        <v>88514766</v>
      </c>
      <c r="AF32" s="76">
        <f t="shared" si="5"/>
        <v>147931279</v>
      </c>
      <c r="AG32" s="76">
        <f t="shared" si="5"/>
        <v>21736235</v>
      </c>
      <c r="AH32" s="76"/>
      <c r="AI32" s="76"/>
      <c r="AJ32" s="76"/>
      <c r="AK32" s="76">
        <f t="shared" si="5"/>
        <v>85116627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>
        <f t="shared" si="5"/>
        <v>95601860</v>
      </c>
      <c r="BE32" s="76">
        <f t="shared" si="5"/>
        <v>5663954</v>
      </c>
      <c r="BF32" s="76">
        <f t="shared" si="5"/>
        <v>83302981</v>
      </c>
      <c r="BG32" s="76">
        <f t="shared" si="5"/>
        <v>22058941</v>
      </c>
      <c r="BH32" s="76">
        <f t="shared" si="5"/>
        <v>4222322</v>
      </c>
      <c r="BI32" s="76">
        <f t="shared" si="5"/>
        <v>638943884</v>
      </c>
      <c r="BJ32" s="118">
        <f t="shared" si="5"/>
        <v>8283856</v>
      </c>
      <c r="BK32" s="195">
        <f t="shared" si="4"/>
        <v>2568547550</v>
      </c>
    </row>
    <row r="33" spans="2:63" ht="13.5" thickBot="1">
      <c r="B33" s="378" t="s">
        <v>570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80"/>
    </row>
    <row r="34" spans="2:63" ht="12.75">
      <c r="B34" s="217" t="s">
        <v>589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>
        <v>1025402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143"/>
      <c r="AP34" s="143"/>
      <c r="AQ34" s="143"/>
      <c r="AR34" s="143"/>
      <c r="AS34" s="143"/>
      <c r="AT34" s="143"/>
      <c r="AU34" s="146"/>
      <c r="AV34" s="196"/>
      <c r="AW34" s="196"/>
      <c r="AX34" s="146"/>
      <c r="AY34" s="196"/>
      <c r="AZ34" s="69"/>
      <c r="BA34" s="69"/>
      <c r="BB34" s="146"/>
      <c r="BC34" s="146"/>
      <c r="BD34" s="196"/>
      <c r="BE34" s="69"/>
      <c r="BF34" s="69"/>
      <c r="BG34" s="146"/>
      <c r="BH34" s="146">
        <v>341847</v>
      </c>
      <c r="BI34" s="69"/>
      <c r="BJ34" s="69"/>
      <c r="BK34" s="70">
        <f aca="true" t="shared" si="6" ref="BK34:BK39">SUM(C34:BJ34)</f>
        <v>1367249</v>
      </c>
    </row>
    <row r="35" spans="2:63" ht="24">
      <c r="B35" s="218" t="s">
        <v>590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>
        <v>284091</v>
      </c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197"/>
      <c r="AN35" s="197"/>
      <c r="AO35" s="115"/>
      <c r="AP35" s="115"/>
      <c r="AQ35" s="115"/>
      <c r="AR35" s="115"/>
      <c r="AS35" s="115"/>
      <c r="AT35" s="115"/>
      <c r="AU35" s="197"/>
      <c r="AV35" s="197"/>
      <c r="AW35" s="197"/>
      <c r="AX35" s="197"/>
      <c r="AY35" s="197"/>
      <c r="AZ35" s="71"/>
      <c r="BA35" s="71"/>
      <c r="BB35" s="197"/>
      <c r="BC35" s="197"/>
      <c r="BD35" s="197"/>
      <c r="BE35" s="71"/>
      <c r="BF35" s="71"/>
      <c r="BG35" s="197"/>
      <c r="BH35" s="197"/>
      <c r="BI35" s="71"/>
      <c r="BJ35" s="71"/>
      <c r="BK35" s="72">
        <f t="shared" si="6"/>
        <v>284091</v>
      </c>
    </row>
    <row r="36" spans="2:63" ht="12.75">
      <c r="B36" s="218" t="s">
        <v>591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>
        <v>257400</v>
      </c>
      <c r="AF36" s="71"/>
      <c r="AG36" s="71"/>
      <c r="AH36" s="71"/>
      <c r="AI36" s="71"/>
      <c r="AJ36" s="71"/>
      <c r="AK36" s="71"/>
      <c r="AL36" s="71"/>
      <c r="AM36" s="115"/>
      <c r="AN36" s="115"/>
      <c r="AO36" s="197"/>
      <c r="AP36" s="197"/>
      <c r="AQ36" s="197"/>
      <c r="AR36" s="197"/>
      <c r="AS36" s="197"/>
      <c r="AT36" s="197"/>
      <c r="AU36" s="115"/>
      <c r="AV36" s="115"/>
      <c r="AW36" s="115"/>
      <c r="AX36" s="115"/>
      <c r="AY36" s="115"/>
      <c r="AZ36" s="71"/>
      <c r="BA36" s="71"/>
      <c r="BB36" s="115"/>
      <c r="BC36" s="71"/>
      <c r="BD36" s="71"/>
      <c r="BE36" s="71"/>
      <c r="BF36" s="71"/>
      <c r="BG36" s="115"/>
      <c r="BH36" s="115"/>
      <c r="BI36" s="71"/>
      <c r="BJ36" s="71"/>
      <c r="BK36" s="72">
        <f t="shared" si="6"/>
        <v>257400</v>
      </c>
    </row>
    <row r="37" spans="2:63" ht="12.75">
      <c r="B37" s="218" t="s">
        <v>258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>
        <v>49029813</v>
      </c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113"/>
      <c r="AN37" s="113"/>
      <c r="AO37" s="71"/>
      <c r="AP37" s="71"/>
      <c r="AQ37" s="71"/>
      <c r="AR37" s="71"/>
      <c r="AS37" s="71"/>
      <c r="AT37" s="71"/>
      <c r="AU37" s="113"/>
      <c r="AV37" s="71"/>
      <c r="AW37" s="71"/>
      <c r="AX37" s="197"/>
      <c r="AY37" s="115"/>
      <c r="AZ37" s="71"/>
      <c r="BA37" s="71"/>
      <c r="BB37" s="197"/>
      <c r="BC37" s="71"/>
      <c r="BD37" s="71"/>
      <c r="BE37" s="71"/>
      <c r="BF37" s="71"/>
      <c r="BG37" s="115">
        <v>10780458</v>
      </c>
      <c r="BH37" s="115"/>
      <c r="BI37" s="71"/>
      <c r="BJ37" s="71"/>
      <c r="BK37" s="72">
        <f t="shared" si="6"/>
        <v>59810271</v>
      </c>
    </row>
    <row r="38" spans="2:63" ht="12.75">
      <c r="B38" s="218" t="s">
        <v>987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>
        <v>171760</v>
      </c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113"/>
      <c r="AP38" s="113"/>
      <c r="AQ38" s="113"/>
      <c r="AR38" s="113"/>
      <c r="AS38" s="113"/>
      <c r="AT38" s="113"/>
      <c r="AU38" s="71"/>
      <c r="AV38" s="71"/>
      <c r="AW38" s="71"/>
      <c r="AX38" s="71"/>
      <c r="AY38" s="71"/>
      <c r="AZ38" s="71"/>
      <c r="BA38" s="71"/>
      <c r="BB38" s="71"/>
      <c r="BC38" s="113"/>
      <c r="BD38" s="71">
        <v>95000000</v>
      </c>
      <c r="BE38" s="71"/>
      <c r="BF38" s="71"/>
      <c r="BG38" s="115"/>
      <c r="BH38" s="115"/>
      <c r="BI38" s="71"/>
      <c r="BJ38" s="71"/>
      <c r="BK38" s="72">
        <f t="shared" si="6"/>
        <v>95171760</v>
      </c>
    </row>
    <row r="39" spans="2:63" s="2" customFormat="1" ht="13.5" thickBot="1">
      <c r="B39" s="225" t="s">
        <v>831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>
        <f>SUM(U34:U38)</f>
        <v>49029813</v>
      </c>
      <c r="V39" s="76">
        <f>SUM(V34:V38)</f>
        <v>284091</v>
      </c>
      <c r="W39" s="76"/>
      <c r="X39" s="76"/>
      <c r="Y39" s="76"/>
      <c r="Z39" s="76"/>
      <c r="AA39" s="76"/>
      <c r="AB39" s="76"/>
      <c r="AC39" s="76"/>
      <c r="AD39" s="76">
        <f>SUM(AD34:AD38)</f>
        <v>171760</v>
      </c>
      <c r="AE39" s="76">
        <f>SUM(AE34:AE38)</f>
        <v>1282802</v>
      </c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>
        <f>SUM(BD38)</f>
        <v>95000000</v>
      </c>
      <c r="BE39" s="76"/>
      <c r="BF39" s="76"/>
      <c r="BG39" s="76">
        <f>SUM(BG34:BG38)</f>
        <v>10780458</v>
      </c>
      <c r="BH39" s="76">
        <f>SUM(BH34:BH38)</f>
        <v>341847</v>
      </c>
      <c r="BI39" s="76"/>
      <c r="BJ39" s="76"/>
      <c r="BK39" s="82">
        <f t="shared" si="6"/>
        <v>156890771</v>
      </c>
    </row>
    <row r="40" spans="2:63" s="2" customFormat="1" ht="13.5" thickBot="1">
      <c r="B40" s="378" t="s">
        <v>593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79"/>
      <c r="BE40" s="379"/>
      <c r="BF40" s="379"/>
      <c r="BG40" s="379"/>
      <c r="BH40" s="379"/>
      <c r="BI40" s="379"/>
      <c r="BJ40" s="379"/>
      <c r="BK40" s="380"/>
    </row>
    <row r="41" spans="2:63" s="2" customFormat="1" ht="12.75">
      <c r="B41" s="217" t="s">
        <v>594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>
        <v>30000000</v>
      </c>
      <c r="Q41" s="69"/>
      <c r="R41" s="69"/>
      <c r="S41" s="69"/>
      <c r="T41" s="69"/>
      <c r="U41" s="69"/>
      <c r="V41" s="69"/>
      <c r="W41" s="69">
        <v>179800000</v>
      </c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>
        <v>57100000</v>
      </c>
      <c r="BH41" s="69"/>
      <c r="BI41" s="69"/>
      <c r="BJ41" s="69"/>
      <c r="BK41" s="198"/>
    </row>
    <row r="42" spans="2:63" s="2" customFormat="1" ht="13.5" thickBot="1">
      <c r="B42" s="220" t="s">
        <v>833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>
        <f>SUM(P41)</f>
        <v>30000000</v>
      </c>
      <c r="Q42" s="76"/>
      <c r="R42" s="76"/>
      <c r="S42" s="76"/>
      <c r="T42" s="76"/>
      <c r="U42" s="76"/>
      <c r="V42" s="76"/>
      <c r="W42" s="76">
        <f>SUM(W41)</f>
        <v>179800000</v>
      </c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>
        <f>SUM(BG41)</f>
        <v>57100000</v>
      </c>
      <c r="BH42" s="76"/>
      <c r="BI42" s="76"/>
      <c r="BJ42" s="76"/>
      <c r="BK42" s="82"/>
    </row>
    <row r="43" spans="2:63" ht="13.5" thickBot="1">
      <c r="B43" s="378" t="s">
        <v>238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/>
      <c r="BI43" s="379"/>
      <c r="BJ43" s="379"/>
      <c r="BK43" s="380"/>
    </row>
    <row r="44" spans="2:63" ht="24">
      <c r="B44" s="217" t="s">
        <v>595</v>
      </c>
      <c r="C44" s="69"/>
      <c r="D44" s="69"/>
      <c r="E44" s="69"/>
      <c r="F44" s="69"/>
      <c r="G44" s="69"/>
      <c r="H44" s="69">
        <v>783680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>
        <v>3960000</v>
      </c>
      <c r="T44" s="69"/>
      <c r="U44" s="69"/>
      <c r="V44" s="69">
        <v>1995840</v>
      </c>
      <c r="W44" s="69"/>
      <c r="X44" s="69"/>
      <c r="Y44" s="69">
        <v>310020698</v>
      </c>
      <c r="Z44" s="69"/>
      <c r="AA44" s="69"/>
      <c r="AB44" s="69"/>
      <c r="AC44" s="69">
        <v>25972185</v>
      </c>
      <c r="AD44" s="69"/>
      <c r="AE44" s="69"/>
      <c r="AF44" s="69"/>
      <c r="AG44" s="69"/>
      <c r="AH44" s="69"/>
      <c r="AI44" s="69"/>
      <c r="AJ44" s="69"/>
      <c r="AK44" s="69">
        <v>158400</v>
      </c>
      <c r="AL44" s="69"/>
      <c r="AM44" s="196"/>
      <c r="AN44" s="196"/>
      <c r="AO44" s="146"/>
      <c r="AP44" s="146"/>
      <c r="AQ44" s="146"/>
      <c r="AR44" s="146"/>
      <c r="AS44" s="146"/>
      <c r="AT44" s="146"/>
      <c r="AU44" s="69"/>
      <c r="AV44" s="69"/>
      <c r="AW44" s="69"/>
      <c r="AX44" s="69"/>
      <c r="AY44" s="69"/>
      <c r="AZ44" s="69"/>
      <c r="BA44" s="69"/>
      <c r="BB44" s="69"/>
      <c r="BC44" s="146"/>
      <c r="BD44" s="146">
        <v>14882138</v>
      </c>
      <c r="BE44" s="69"/>
      <c r="BF44" s="69"/>
      <c r="BG44" s="146">
        <v>49500</v>
      </c>
      <c r="BH44" s="196"/>
      <c r="BI44" s="69"/>
      <c r="BJ44" s="69"/>
      <c r="BK44" s="199">
        <f>SUM(C44:BJ44)</f>
        <v>357822441</v>
      </c>
    </row>
    <row r="45" spans="2:63" ht="12.75">
      <c r="B45" s="247" t="s">
        <v>763</v>
      </c>
      <c r="C45" s="88"/>
      <c r="D45" s="88"/>
      <c r="E45" s="88"/>
      <c r="F45" s="88"/>
      <c r="G45" s="88"/>
      <c r="H45" s="88">
        <v>34361319</v>
      </c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200"/>
      <c r="AN45" s="200"/>
      <c r="AO45" s="201"/>
      <c r="AP45" s="201"/>
      <c r="AQ45" s="201"/>
      <c r="AR45" s="201"/>
      <c r="AS45" s="201"/>
      <c r="AT45" s="201"/>
      <c r="AU45" s="88"/>
      <c r="AV45" s="88"/>
      <c r="AW45" s="88"/>
      <c r="AX45" s="88"/>
      <c r="AY45" s="88"/>
      <c r="AZ45" s="88"/>
      <c r="BA45" s="88"/>
      <c r="BB45" s="88"/>
      <c r="BC45" s="201"/>
      <c r="BD45" s="201"/>
      <c r="BE45" s="88"/>
      <c r="BF45" s="88"/>
      <c r="BG45" s="200"/>
      <c r="BH45" s="200"/>
      <c r="BI45" s="88">
        <v>7330954848</v>
      </c>
      <c r="BJ45" s="202"/>
      <c r="BK45" s="72">
        <f>SUM(C45:BJ45)</f>
        <v>7365316167</v>
      </c>
    </row>
    <row r="46" spans="2:63" s="2" customFormat="1" ht="13.5" thickBot="1">
      <c r="B46" s="225" t="s">
        <v>832</v>
      </c>
      <c r="C46" s="76"/>
      <c r="D46" s="76"/>
      <c r="E46" s="76"/>
      <c r="F46" s="76"/>
      <c r="G46" s="76"/>
      <c r="H46" s="76">
        <f>SUM(H44:H45)</f>
        <v>35144999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>
        <f>SUM(S44:S45)</f>
        <v>3960000</v>
      </c>
      <c r="T46" s="76"/>
      <c r="U46" s="76"/>
      <c r="V46" s="76">
        <f>SUM(V44:V45)</f>
        <v>1995840</v>
      </c>
      <c r="W46" s="76"/>
      <c r="X46" s="76"/>
      <c r="Y46" s="76">
        <f>SUM(Y44:Y45)</f>
        <v>310020698</v>
      </c>
      <c r="Z46" s="76"/>
      <c r="AA46" s="76"/>
      <c r="AB46" s="76"/>
      <c r="AC46" s="76">
        <f>SUM(AC44:AC45)</f>
        <v>25972185</v>
      </c>
      <c r="AD46" s="76"/>
      <c r="AE46" s="76"/>
      <c r="AF46" s="76"/>
      <c r="AG46" s="76"/>
      <c r="AH46" s="76"/>
      <c r="AI46" s="76"/>
      <c r="AJ46" s="76"/>
      <c r="AK46" s="76">
        <f>SUM(AK44:AK45)</f>
        <v>158400</v>
      </c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>
        <f>SUM(BD44:BD45)</f>
        <v>14882138</v>
      </c>
      <c r="BE46" s="76"/>
      <c r="BF46" s="76"/>
      <c r="BG46" s="76">
        <f>SUM(BG44:BG45)</f>
        <v>49500</v>
      </c>
      <c r="BH46" s="76"/>
      <c r="BI46" s="76">
        <f>SUM(BI44:BI45)</f>
        <v>7330954848</v>
      </c>
      <c r="BJ46" s="118"/>
      <c r="BK46" s="82">
        <f>SUM(C46:BJ46)</f>
        <v>7723138608</v>
      </c>
    </row>
    <row r="47" spans="2:63" ht="13.5" thickBot="1">
      <c r="B47" s="378" t="s">
        <v>917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80"/>
    </row>
    <row r="48" spans="2:63" ht="12.75">
      <c r="B48" s="217" t="s">
        <v>816</v>
      </c>
      <c r="C48" s="69"/>
      <c r="D48" s="69"/>
      <c r="E48" s="69"/>
      <c r="F48" s="69"/>
      <c r="G48" s="69"/>
      <c r="H48" s="69"/>
      <c r="I48" s="69"/>
      <c r="J48" s="69"/>
      <c r="K48" s="69">
        <v>198002</v>
      </c>
      <c r="L48" s="69"/>
      <c r="M48" s="69"/>
      <c r="N48" s="69"/>
      <c r="O48" s="69">
        <v>1734283</v>
      </c>
      <c r="P48" s="69"/>
      <c r="Q48" s="69"/>
      <c r="R48" s="69"/>
      <c r="S48" s="69"/>
      <c r="T48" s="69"/>
      <c r="U48" s="69"/>
      <c r="V48" s="69"/>
      <c r="W48" s="69">
        <v>3335163000</v>
      </c>
      <c r="X48" s="69"/>
      <c r="Y48" s="69"/>
      <c r="Z48" s="69">
        <v>1240359423</v>
      </c>
      <c r="AA48" s="69"/>
      <c r="AB48" s="69"/>
      <c r="AC48" s="69"/>
      <c r="AD48" s="69"/>
      <c r="AE48" s="69"/>
      <c r="AF48" s="69">
        <v>36630000</v>
      </c>
      <c r="AG48" s="69"/>
      <c r="AH48" s="69"/>
      <c r="AI48" s="69"/>
      <c r="AJ48" s="69"/>
      <c r="AK48" s="69"/>
      <c r="AL48" s="69"/>
      <c r="AM48" s="143"/>
      <c r="AN48" s="143"/>
      <c r="AO48" s="69"/>
      <c r="AP48" s="69"/>
      <c r="AQ48" s="69"/>
      <c r="AR48" s="69"/>
      <c r="AS48" s="69"/>
      <c r="AT48" s="69"/>
      <c r="AU48" s="143"/>
      <c r="AV48" s="69"/>
      <c r="AW48" s="69"/>
      <c r="AX48" s="196"/>
      <c r="AY48" s="146"/>
      <c r="AZ48" s="69"/>
      <c r="BA48" s="69"/>
      <c r="BB48" s="196"/>
      <c r="BC48" s="69">
        <v>9344610</v>
      </c>
      <c r="BD48" s="146"/>
      <c r="BE48" s="69"/>
      <c r="BF48" s="69"/>
      <c r="BG48" s="69"/>
      <c r="BH48" s="146"/>
      <c r="BI48" s="69">
        <v>30109091695</v>
      </c>
      <c r="BJ48" s="69"/>
      <c r="BK48" s="70">
        <f>SUM(C48:BJ48)</f>
        <v>34732521013</v>
      </c>
    </row>
    <row r="49" spans="2:63" ht="12.75">
      <c r="B49" s="218" t="s">
        <v>1005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>
        <v>83180694</v>
      </c>
      <c r="N49" s="71">
        <v>81180000</v>
      </c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>
        <v>29700000</v>
      </c>
      <c r="Z49" s="71"/>
      <c r="AA49" s="71"/>
      <c r="AB49" s="71"/>
      <c r="AC49" s="71"/>
      <c r="AD49" s="71"/>
      <c r="AE49" s="71">
        <v>71343840</v>
      </c>
      <c r="AF49" s="71">
        <v>148332308</v>
      </c>
      <c r="AG49" s="71"/>
      <c r="AH49" s="71"/>
      <c r="AI49" s="71"/>
      <c r="AJ49" s="71"/>
      <c r="AK49" s="71"/>
      <c r="AL49" s="71"/>
      <c r="AM49" s="71"/>
      <c r="AN49" s="71"/>
      <c r="AO49" s="113"/>
      <c r="AP49" s="113"/>
      <c r="AQ49" s="113"/>
      <c r="AR49" s="113"/>
      <c r="AS49" s="113"/>
      <c r="AT49" s="113"/>
      <c r="AU49" s="115"/>
      <c r="AV49" s="197"/>
      <c r="AW49" s="197"/>
      <c r="AX49" s="115"/>
      <c r="AY49" s="197"/>
      <c r="AZ49" s="71"/>
      <c r="BA49" s="71"/>
      <c r="BB49" s="115"/>
      <c r="BC49" s="71">
        <v>100888424</v>
      </c>
      <c r="BD49" s="115">
        <v>708300642</v>
      </c>
      <c r="BE49" s="71"/>
      <c r="BF49" s="71">
        <v>112946732</v>
      </c>
      <c r="BG49" s="71">
        <v>199146471</v>
      </c>
      <c r="BH49" s="197"/>
      <c r="BI49" s="71"/>
      <c r="BJ49" s="71"/>
      <c r="BK49" s="72">
        <f>SUM(C49:BJ49)</f>
        <v>1535019111</v>
      </c>
    </row>
    <row r="50" spans="2:63" ht="12.75">
      <c r="B50" s="222" t="s">
        <v>815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>
        <v>230344500</v>
      </c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>
        <v>246649986</v>
      </c>
      <c r="AI50" s="101">
        <v>183870181</v>
      </c>
      <c r="AJ50" s="101">
        <v>438732222</v>
      </c>
      <c r="AK50" s="101"/>
      <c r="AL50" s="101">
        <v>712566242</v>
      </c>
      <c r="AM50" s="101">
        <v>692461914</v>
      </c>
      <c r="AN50" s="101">
        <v>1613114843</v>
      </c>
      <c r="AO50" s="101">
        <v>792779111</v>
      </c>
      <c r="AP50" s="101">
        <v>216117000</v>
      </c>
      <c r="AQ50" s="101">
        <v>96247800</v>
      </c>
      <c r="AR50" s="101">
        <v>167337225</v>
      </c>
      <c r="AS50" s="101">
        <v>531001946</v>
      </c>
      <c r="AT50" s="101">
        <v>634723277</v>
      </c>
      <c r="AU50" s="101">
        <v>587557810</v>
      </c>
      <c r="AV50" s="101">
        <v>745545442</v>
      </c>
      <c r="AW50" s="101">
        <v>280132260</v>
      </c>
      <c r="AX50" s="101">
        <v>445293051</v>
      </c>
      <c r="AY50" s="101">
        <v>794975025</v>
      </c>
      <c r="AZ50" s="101">
        <v>522761316</v>
      </c>
      <c r="BA50" s="101">
        <v>787349959</v>
      </c>
      <c r="BB50" s="101">
        <v>278003173</v>
      </c>
      <c r="BC50" s="101">
        <v>1457657165</v>
      </c>
      <c r="BD50" s="101"/>
      <c r="BE50" s="101"/>
      <c r="BF50" s="101"/>
      <c r="BG50" s="101"/>
      <c r="BH50" s="101"/>
      <c r="BI50" s="101"/>
      <c r="BJ50" s="101"/>
      <c r="BK50" s="193">
        <f>SUM(C50:BJ50)</f>
        <v>12455221448</v>
      </c>
    </row>
    <row r="51" spans="2:63" ht="13.5" thickBot="1">
      <c r="B51" s="220" t="s">
        <v>875</v>
      </c>
      <c r="C51" s="76"/>
      <c r="D51" s="76"/>
      <c r="E51" s="76"/>
      <c r="F51" s="76"/>
      <c r="G51" s="76"/>
      <c r="H51" s="76"/>
      <c r="I51" s="76"/>
      <c r="J51" s="76"/>
      <c r="K51" s="76">
        <f aca="true" t="shared" si="7" ref="K51:BI51">SUM(K48:K50)</f>
        <v>198002</v>
      </c>
      <c r="L51" s="76"/>
      <c r="M51" s="76">
        <f t="shared" si="7"/>
        <v>83180694</v>
      </c>
      <c r="N51" s="76">
        <f t="shared" si="7"/>
        <v>81180000</v>
      </c>
      <c r="O51" s="76">
        <f t="shared" si="7"/>
        <v>1734283</v>
      </c>
      <c r="P51" s="76"/>
      <c r="Q51" s="76"/>
      <c r="R51" s="76"/>
      <c r="S51" s="76"/>
      <c r="T51" s="76"/>
      <c r="U51" s="76"/>
      <c r="V51" s="76">
        <f t="shared" si="7"/>
        <v>230344500</v>
      </c>
      <c r="W51" s="76">
        <f t="shared" si="7"/>
        <v>3335163000</v>
      </c>
      <c r="X51" s="76"/>
      <c r="Y51" s="76">
        <f t="shared" si="7"/>
        <v>29700000</v>
      </c>
      <c r="Z51" s="76">
        <f t="shared" si="7"/>
        <v>1240359423</v>
      </c>
      <c r="AA51" s="76"/>
      <c r="AB51" s="76"/>
      <c r="AC51" s="76"/>
      <c r="AD51" s="76"/>
      <c r="AE51" s="76">
        <f t="shared" si="7"/>
        <v>71343840</v>
      </c>
      <c r="AF51" s="76">
        <f t="shared" si="7"/>
        <v>184962308</v>
      </c>
      <c r="AG51" s="76"/>
      <c r="AH51" s="76">
        <f>SUM(AH50)</f>
        <v>246649986</v>
      </c>
      <c r="AI51" s="76">
        <f t="shared" si="7"/>
        <v>183870181</v>
      </c>
      <c r="AJ51" s="76">
        <f t="shared" si="7"/>
        <v>438732222</v>
      </c>
      <c r="AK51" s="76"/>
      <c r="AL51" s="76">
        <f t="shared" si="7"/>
        <v>712566242</v>
      </c>
      <c r="AM51" s="76">
        <f t="shared" si="7"/>
        <v>692461914</v>
      </c>
      <c r="AN51" s="76">
        <f t="shared" si="7"/>
        <v>1613114843</v>
      </c>
      <c r="AO51" s="76">
        <f t="shared" si="7"/>
        <v>792779111</v>
      </c>
      <c r="AP51" s="76">
        <f>SUM(AP48:AP50)</f>
        <v>216117000</v>
      </c>
      <c r="AQ51" s="76">
        <f>SUM(AQ48:AQ50)</f>
        <v>96247800</v>
      </c>
      <c r="AR51" s="76">
        <f>SUM(AR48:AR50)</f>
        <v>167337225</v>
      </c>
      <c r="AS51" s="76">
        <f t="shared" si="7"/>
        <v>531001946</v>
      </c>
      <c r="AT51" s="76">
        <f t="shared" si="7"/>
        <v>634723277</v>
      </c>
      <c r="AU51" s="76">
        <f t="shared" si="7"/>
        <v>587557810</v>
      </c>
      <c r="AV51" s="76">
        <f t="shared" si="7"/>
        <v>745545442</v>
      </c>
      <c r="AW51" s="76">
        <f t="shared" si="7"/>
        <v>280132260</v>
      </c>
      <c r="AX51" s="76">
        <f t="shared" si="7"/>
        <v>445293051</v>
      </c>
      <c r="AY51" s="76">
        <f t="shared" si="7"/>
        <v>794975025</v>
      </c>
      <c r="AZ51" s="76">
        <f t="shared" si="7"/>
        <v>522761316</v>
      </c>
      <c r="BA51" s="76">
        <f t="shared" si="7"/>
        <v>787349959</v>
      </c>
      <c r="BB51" s="76">
        <f t="shared" si="7"/>
        <v>278003173</v>
      </c>
      <c r="BC51" s="76">
        <f t="shared" si="7"/>
        <v>1567890199</v>
      </c>
      <c r="BD51" s="76">
        <f t="shared" si="7"/>
        <v>708300642</v>
      </c>
      <c r="BE51" s="76"/>
      <c r="BF51" s="76">
        <f t="shared" si="7"/>
        <v>112946732</v>
      </c>
      <c r="BG51" s="76">
        <f t="shared" si="7"/>
        <v>199146471</v>
      </c>
      <c r="BH51" s="76"/>
      <c r="BI51" s="76">
        <f t="shared" si="7"/>
        <v>30109091695</v>
      </c>
      <c r="BJ51" s="76"/>
      <c r="BK51" s="82">
        <f>SUM(C51:BJ51)</f>
        <v>48722761572</v>
      </c>
    </row>
    <row r="52" spans="2:63" ht="13.5" thickBot="1">
      <c r="B52" s="248" t="s">
        <v>874</v>
      </c>
      <c r="C52" s="203">
        <f>SUM(C51+C46+C42+C39+C32+C22+C12)</f>
        <v>83211991</v>
      </c>
      <c r="D52" s="203">
        <f aca="true" t="shared" si="8" ref="D52:BJ52">SUM(D51+D46+D42+D39+D32+D22+D12)</f>
        <v>31751399</v>
      </c>
      <c r="E52" s="203">
        <f t="shared" si="8"/>
        <v>52956044</v>
      </c>
      <c r="F52" s="203">
        <f t="shared" si="8"/>
        <v>65119752</v>
      </c>
      <c r="G52" s="203">
        <f t="shared" si="8"/>
        <v>17002988</v>
      </c>
      <c r="H52" s="203">
        <f t="shared" si="8"/>
        <v>2112630862</v>
      </c>
      <c r="I52" s="203">
        <f t="shared" si="8"/>
        <v>41132650</v>
      </c>
      <c r="J52" s="203">
        <f t="shared" si="8"/>
        <v>23959374</v>
      </c>
      <c r="K52" s="203">
        <f t="shared" si="8"/>
        <v>212027276</v>
      </c>
      <c r="L52" s="203">
        <f t="shared" si="8"/>
        <v>39260889</v>
      </c>
      <c r="M52" s="203">
        <f t="shared" si="8"/>
        <v>156524593</v>
      </c>
      <c r="N52" s="203">
        <f t="shared" si="8"/>
        <v>160335253</v>
      </c>
      <c r="O52" s="203">
        <f t="shared" si="8"/>
        <v>49357477</v>
      </c>
      <c r="P52" s="203">
        <f>SUM(P51+P46+P42+P39+P32+P22+P12)</f>
        <v>37151651</v>
      </c>
      <c r="Q52" s="203">
        <f>SUM(Q51+Q46+Q42+Q39+Q32+Q22+Q12)</f>
        <v>39570910</v>
      </c>
      <c r="R52" s="203">
        <f t="shared" si="8"/>
        <v>593241708</v>
      </c>
      <c r="S52" s="203">
        <f t="shared" si="8"/>
        <v>81196140</v>
      </c>
      <c r="T52" s="203">
        <f t="shared" si="8"/>
        <v>40779611</v>
      </c>
      <c r="U52" s="203">
        <f t="shared" si="8"/>
        <v>152691750</v>
      </c>
      <c r="V52" s="203">
        <f t="shared" si="8"/>
        <v>951577834</v>
      </c>
      <c r="W52" s="203">
        <f t="shared" si="8"/>
        <v>3759949747</v>
      </c>
      <c r="X52" s="203">
        <f t="shared" si="8"/>
        <v>119296462</v>
      </c>
      <c r="Y52" s="203">
        <f t="shared" si="8"/>
        <v>1827845617</v>
      </c>
      <c r="Z52" s="203">
        <f t="shared" si="8"/>
        <v>1739212196</v>
      </c>
      <c r="AA52" s="203">
        <f t="shared" si="8"/>
        <v>109224108</v>
      </c>
      <c r="AB52" s="203">
        <f t="shared" si="8"/>
        <v>101135382</v>
      </c>
      <c r="AC52" s="203">
        <f t="shared" si="8"/>
        <v>66673221</v>
      </c>
      <c r="AD52" s="203">
        <f t="shared" si="8"/>
        <v>69757923</v>
      </c>
      <c r="AE52" s="203">
        <f t="shared" si="8"/>
        <v>195099746</v>
      </c>
      <c r="AF52" s="203">
        <f t="shared" si="8"/>
        <v>796106625</v>
      </c>
      <c r="AG52" s="203">
        <f t="shared" si="8"/>
        <v>102454566</v>
      </c>
      <c r="AH52" s="203">
        <f>SUM(AH51,AH46,AH42,AH39,AH22,AH12)</f>
        <v>246649986</v>
      </c>
      <c r="AI52" s="203">
        <f t="shared" si="8"/>
        <v>183870181</v>
      </c>
      <c r="AJ52" s="203">
        <f t="shared" si="8"/>
        <v>438732222</v>
      </c>
      <c r="AK52" s="203">
        <f t="shared" si="8"/>
        <v>603967401</v>
      </c>
      <c r="AL52" s="203">
        <f t="shared" si="8"/>
        <v>712566242</v>
      </c>
      <c r="AM52" s="203">
        <f t="shared" si="8"/>
        <v>692461914</v>
      </c>
      <c r="AN52" s="203">
        <f t="shared" si="8"/>
        <v>1613114843</v>
      </c>
      <c r="AO52" s="203">
        <f t="shared" si="8"/>
        <v>792779111</v>
      </c>
      <c r="AP52" s="203">
        <f>SUM(AP51+AP46+AP42+AP39+AP32+AP22+AP12)</f>
        <v>216117000</v>
      </c>
      <c r="AQ52" s="203">
        <f>SUM(AQ51+AQ46+AQ42+AQ39+AQ32+AQ22+AQ12)</f>
        <v>96247800</v>
      </c>
      <c r="AR52" s="203">
        <f>SUM(AR51+AR46+AR42+AR39+AR32+AR22+AR12)</f>
        <v>167337225</v>
      </c>
      <c r="AS52" s="203">
        <f t="shared" si="8"/>
        <v>531001946</v>
      </c>
      <c r="AT52" s="203">
        <f t="shared" si="8"/>
        <v>634723277</v>
      </c>
      <c r="AU52" s="203">
        <f t="shared" si="8"/>
        <v>587557810</v>
      </c>
      <c r="AV52" s="203">
        <f t="shared" si="8"/>
        <v>745545442</v>
      </c>
      <c r="AW52" s="203">
        <f t="shared" si="8"/>
        <v>280132260</v>
      </c>
      <c r="AX52" s="203">
        <f t="shared" si="8"/>
        <v>445293051</v>
      </c>
      <c r="AY52" s="203">
        <f t="shared" si="8"/>
        <v>794975025</v>
      </c>
      <c r="AZ52" s="203">
        <f t="shared" si="8"/>
        <v>522761316</v>
      </c>
      <c r="BA52" s="203">
        <f t="shared" si="8"/>
        <v>787349959</v>
      </c>
      <c r="BB52" s="203">
        <f t="shared" si="8"/>
        <v>278003173</v>
      </c>
      <c r="BC52" s="203">
        <f t="shared" si="8"/>
        <v>1567890199</v>
      </c>
      <c r="BD52" s="203">
        <f t="shared" si="8"/>
        <v>1329830086</v>
      </c>
      <c r="BE52" s="203">
        <f t="shared" si="8"/>
        <v>17236603</v>
      </c>
      <c r="BF52" s="203">
        <f t="shared" si="8"/>
        <v>1312458696</v>
      </c>
      <c r="BG52" s="203">
        <f t="shared" si="8"/>
        <v>637363256</v>
      </c>
      <c r="BH52" s="203">
        <f t="shared" si="8"/>
        <v>14661063</v>
      </c>
      <c r="BI52" s="203">
        <f t="shared" si="8"/>
        <v>39314812549</v>
      </c>
      <c r="BJ52" s="204">
        <f t="shared" si="8"/>
        <v>32424619</v>
      </c>
      <c r="BK52" s="205">
        <f>SUM(C52:BJ52)</f>
        <v>69426100000</v>
      </c>
    </row>
    <row r="53" spans="2:63" ht="12.75">
      <c r="B53" s="350" t="s">
        <v>665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</row>
    <row r="54" ht="12.75">
      <c r="X54" s="5" t="s">
        <v>596</v>
      </c>
    </row>
    <row r="60" ht="12.75">
      <c r="B60" t="s">
        <v>596</v>
      </c>
    </row>
  </sheetData>
  <sheetProtection/>
  <mergeCells count="9">
    <mergeCell ref="B2:BK2"/>
    <mergeCell ref="B53:BK53"/>
    <mergeCell ref="B4:BK4"/>
    <mergeCell ref="B13:BK13"/>
    <mergeCell ref="B23:BK23"/>
    <mergeCell ref="B33:BK33"/>
    <mergeCell ref="B40:BK40"/>
    <mergeCell ref="B43:BK43"/>
    <mergeCell ref="B47:BK47"/>
  </mergeCells>
  <printOptions/>
  <pageMargins left="0.75" right="0.75" top="1" bottom="1" header="0" footer="0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7"/>
  <sheetViews>
    <sheetView zoomScalePageLayoutView="0" workbookViewId="0" topLeftCell="M31">
      <selection activeCell="R49" sqref="R49"/>
    </sheetView>
  </sheetViews>
  <sheetFormatPr defaultColWidth="11.421875" defaultRowHeight="12.75"/>
  <cols>
    <col min="1" max="1" width="2.8515625" style="0" customWidth="1"/>
    <col min="2" max="2" width="46.00390625" style="0" customWidth="1"/>
    <col min="3" max="3" width="12.00390625" style="0" bestFit="1" customWidth="1"/>
    <col min="4" max="4" width="21.140625" style="0" bestFit="1" customWidth="1"/>
    <col min="5" max="5" width="12.140625" style="0" bestFit="1" customWidth="1"/>
    <col min="6" max="6" width="13.140625" style="0" bestFit="1" customWidth="1"/>
    <col min="7" max="7" width="15.140625" style="0" bestFit="1" customWidth="1"/>
    <col min="8" max="8" width="20.28125" style="0" bestFit="1" customWidth="1"/>
    <col min="9" max="9" width="16.57421875" style="0" bestFit="1" customWidth="1"/>
    <col min="10" max="10" width="15.140625" style="0" bestFit="1" customWidth="1"/>
    <col min="11" max="13" width="22.00390625" style="0" bestFit="1" customWidth="1"/>
    <col min="14" max="14" width="16.57421875" style="0" bestFit="1" customWidth="1"/>
    <col min="15" max="16" width="22.00390625" style="0" bestFit="1" customWidth="1"/>
    <col min="17" max="17" width="25.8515625" style="0" bestFit="1" customWidth="1"/>
  </cols>
  <sheetData>
    <row r="1" ht="13.5" thickBot="1"/>
    <row r="2" spans="2:17" ht="13.5" customHeight="1" thickBot="1">
      <c r="B2" s="347" t="s">
        <v>737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9"/>
    </row>
    <row r="3" spans="2:17" ht="36.75" thickBot="1">
      <c r="B3" s="37" t="s">
        <v>354</v>
      </c>
      <c r="C3" s="36" t="s">
        <v>597</v>
      </c>
      <c r="D3" s="36" t="s">
        <v>27</v>
      </c>
      <c r="E3" s="36" t="s">
        <v>28</v>
      </c>
      <c r="F3" s="36" t="s">
        <v>29</v>
      </c>
      <c r="G3" s="36" t="s">
        <v>30</v>
      </c>
      <c r="H3" s="36" t="s">
        <v>31</v>
      </c>
      <c r="I3" s="36" t="s">
        <v>32</v>
      </c>
      <c r="J3" s="36" t="s">
        <v>33</v>
      </c>
      <c r="K3" s="36" t="s">
        <v>34</v>
      </c>
      <c r="L3" s="36" t="s">
        <v>35</v>
      </c>
      <c r="M3" s="36" t="s">
        <v>36</v>
      </c>
      <c r="N3" s="36" t="s">
        <v>809</v>
      </c>
      <c r="O3" s="36" t="s">
        <v>810</v>
      </c>
      <c r="P3" s="37" t="s">
        <v>37</v>
      </c>
      <c r="Q3" s="157" t="s">
        <v>1059</v>
      </c>
    </row>
    <row r="4" spans="2:17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52"/>
    </row>
    <row r="5" spans="2:17" ht="13.5" customHeight="1">
      <c r="B5" s="217" t="s">
        <v>571</v>
      </c>
      <c r="C5" s="69">
        <v>13797141</v>
      </c>
      <c r="D5" s="69">
        <v>5299720</v>
      </c>
      <c r="E5" s="69">
        <v>1197263</v>
      </c>
      <c r="F5" s="69">
        <v>736846</v>
      </c>
      <c r="G5" s="69">
        <v>53612256</v>
      </c>
      <c r="H5" s="69">
        <v>1554732777</v>
      </c>
      <c r="I5" s="69">
        <v>3733529</v>
      </c>
      <c r="J5" s="69">
        <v>2763124</v>
      </c>
      <c r="K5" s="69">
        <v>41085476</v>
      </c>
      <c r="L5" s="69">
        <v>31855822</v>
      </c>
      <c r="M5" s="69">
        <v>19491096</v>
      </c>
      <c r="N5" s="69">
        <v>8410119</v>
      </c>
      <c r="O5" s="69">
        <v>341813597</v>
      </c>
      <c r="P5" s="69">
        <v>74766078</v>
      </c>
      <c r="Q5" s="70">
        <f aca="true" t="shared" si="0" ref="Q5:Q12">SUM(C5:P5)</f>
        <v>2153294844</v>
      </c>
    </row>
    <row r="6" spans="2:17" ht="12.75">
      <c r="B6" s="218" t="s">
        <v>572</v>
      </c>
      <c r="C6" s="71"/>
      <c r="D6" s="71"/>
      <c r="E6" s="71"/>
      <c r="F6" s="71"/>
      <c r="G6" s="71"/>
      <c r="H6" s="71"/>
      <c r="I6" s="71"/>
      <c r="J6" s="71"/>
      <c r="K6" s="71">
        <v>6769316</v>
      </c>
      <c r="L6" s="71"/>
      <c r="M6" s="71"/>
      <c r="N6" s="71"/>
      <c r="O6" s="71"/>
      <c r="P6" s="71"/>
      <c r="Q6" s="72">
        <f t="shared" si="0"/>
        <v>6769316</v>
      </c>
    </row>
    <row r="7" spans="2:17" ht="12.75">
      <c r="B7" s="218" t="s">
        <v>573</v>
      </c>
      <c r="C7" s="71">
        <v>23784035</v>
      </c>
      <c r="D7" s="71">
        <v>11950687</v>
      </c>
      <c r="E7" s="71">
        <v>3279990</v>
      </c>
      <c r="F7" s="71">
        <v>2018182</v>
      </c>
      <c r="G7" s="71">
        <v>93052013</v>
      </c>
      <c r="H7" s="71">
        <v>2714634198</v>
      </c>
      <c r="I7" s="71">
        <v>5830628</v>
      </c>
      <c r="J7" s="71">
        <v>4652498</v>
      </c>
      <c r="K7" s="71">
        <v>36628971</v>
      </c>
      <c r="L7" s="71">
        <v>43539057</v>
      </c>
      <c r="M7" s="71">
        <v>32312844</v>
      </c>
      <c r="N7" s="71">
        <v>13892428</v>
      </c>
      <c r="O7" s="71">
        <v>579150918</v>
      </c>
      <c r="P7" s="71">
        <v>106009336</v>
      </c>
      <c r="Q7" s="72">
        <f t="shared" si="0"/>
        <v>3670735785</v>
      </c>
    </row>
    <row r="8" spans="2:17" ht="24">
      <c r="B8" s="218" t="s">
        <v>574</v>
      </c>
      <c r="C8" s="71">
        <v>3776262</v>
      </c>
      <c r="D8" s="71">
        <v>941506</v>
      </c>
      <c r="E8" s="71">
        <v>263984</v>
      </c>
      <c r="F8" s="71">
        <v>167366</v>
      </c>
      <c r="G8" s="71">
        <v>7049671</v>
      </c>
      <c r="H8" s="71">
        <v>170806014</v>
      </c>
      <c r="I8" s="71">
        <v>659672</v>
      </c>
      <c r="J8" s="71">
        <v>978366</v>
      </c>
      <c r="K8" s="71">
        <v>10654725</v>
      </c>
      <c r="L8" s="71">
        <v>6099183</v>
      </c>
      <c r="M8" s="71">
        <v>2334074</v>
      </c>
      <c r="N8" s="71">
        <v>1369642</v>
      </c>
      <c r="O8" s="71">
        <v>42431649</v>
      </c>
      <c r="P8" s="71">
        <v>12797469</v>
      </c>
      <c r="Q8" s="72">
        <f t="shared" si="0"/>
        <v>260329583</v>
      </c>
    </row>
    <row r="9" spans="2:17" ht="12.75" customHeight="1">
      <c r="B9" s="218" t="s">
        <v>575</v>
      </c>
      <c r="C9" s="71">
        <v>42092772</v>
      </c>
      <c r="D9" s="71">
        <v>22447356</v>
      </c>
      <c r="E9" s="71">
        <v>8114932</v>
      </c>
      <c r="F9" s="71">
        <v>5267330</v>
      </c>
      <c r="G9" s="71">
        <v>108078986</v>
      </c>
      <c r="H9" s="71">
        <v>2284909705</v>
      </c>
      <c r="I9" s="71">
        <v>7487912</v>
      </c>
      <c r="J9" s="71">
        <v>10145819</v>
      </c>
      <c r="K9" s="71">
        <v>34569112</v>
      </c>
      <c r="L9" s="71">
        <v>42171066</v>
      </c>
      <c r="M9" s="71">
        <v>29703853</v>
      </c>
      <c r="N9" s="71">
        <v>16084669</v>
      </c>
      <c r="O9" s="71">
        <v>593247633</v>
      </c>
      <c r="P9" s="71">
        <v>114669517</v>
      </c>
      <c r="Q9" s="72">
        <f t="shared" si="0"/>
        <v>3318990662</v>
      </c>
    </row>
    <row r="10" spans="2:17" ht="12.75">
      <c r="B10" s="218" t="s">
        <v>576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>
        <v>4791900</v>
      </c>
      <c r="P10" s="71">
        <v>2326991</v>
      </c>
      <c r="Q10" s="72">
        <f t="shared" si="0"/>
        <v>7118891</v>
      </c>
    </row>
    <row r="11" spans="2:17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>
        <v>256546100</v>
      </c>
      <c r="Q11" s="72">
        <f t="shared" si="0"/>
        <v>256546100</v>
      </c>
    </row>
    <row r="12" spans="2:17" ht="13.5" thickBot="1">
      <c r="B12" s="220" t="s">
        <v>353</v>
      </c>
      <c r="C12" s="76">
        <f>SUM(C5:C11)</f>
        <v>83450210</v>
      </c>
      <c r="D12" s="76">
        <f aca="true" t="shared" si="1" ref="D12:P12">SUM(D5:D11)</f>
        <v>40639269</v>
      </c>
      <c r="E12" s="76">
        <f t="shared" si="1"/>
        <v>12856169</v>
      </c>
      <c r="F12" s="76">
        <f t="shared" si="1"/>
        <v>8189724</v>
      </c>
      <c r="G12" s="76">
        <f t="shared" si="1"/>
        <v>261792926</v>
      </c>
      <c r="H12" s="76">
        <f t="shared" si="1"/>
        <v>6725082694</v>
      </c>
      <c r="I12" s="76">
        <f t="shared" si="1"/>
        <v>17711741</v>
      </c>
      <c r="J12" s="76">
        <f t="shared" si="1"/>
        <v>18539807</v>
      </c>
      <c r="K12" s="76">
        <f t="shared" si="1"/>
        <v>129707600</v>
      </c>
      <c r="L12" s="76">
        <f t="shared" si="1"/>
        <v>123665128</v>
      </c>
      <c r="M12" s="76">
        <f t="shared" si="1"/>
        <v>83841867</v>
      </c>
      <c r="N12" s="76">
        <f t="shared" si="1"/>
        <v>39756858</v>
      </c>
      <c r="O12" s="76">
        <f t="shared" si="1"/>
        <v>1561435697</v>
      </c>
      <c r="P12" s="118">
        <f t="shared" si="1"/>
        <v>567115491</v>
      </c>
      <c r="Q12" s="82">
        <f t="shared" si="0"/>
        <v>9673785181</v>
      </c>
    </row>
    <row r="13" spans="2:17" ht="13.5" thickBot="1">
      <c r="B13" s="385" t="s">
        <v>1083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7"/>
    </row>
    <row r="14" spans="2:17" ht="13.5" customHeight="1">
      <c r="B14" s="217" t="s">
        <v>577</v>
      </c>
      <c r="C14" s="69"/>
      <c r="D14" s="69"/>
      <c r="E14" s="69"/>
      <c r="F14" s="69"/>
      <c r="G14" s="69">
        <v>7151800</v>
      </c>
      <c r="H14" s="69">
        <v>15595187</v>
      </c>
      <c r="I14" s="69"/>
      <c r="J14" s="146"/>
      <c r="K14" s="69"/>
      <c r="L14" s="71">
        <v>4516000</v>
      </c>
      <c r="M14" s="69">
        <v>2095300</v>
      </c>
      <c r="N14" s="69"/>
      <c r="O14" s="69">
        <v>10220100</v>
      </c>
      <c r="P14" s="69">
        <v>8003820</v>
      </c>
      <c r="Q14" s="70">
        <f aca="true" t="shared" si="2" ref="Q14:Q22">SUM(C14:P14)</f>
        <v>47582207</v>
      </c>
    </row>
    <row r="15" spans="2:17" ht="12.75">
      <c r="B15" s="218" t="s">
        <v>578</v>
      </c>
      <c r="C15" s="71">
        <v>2516250</v>
      </c>
      <c r="D15" s="71">
        <v>933300</v>
      </c>
      <c r="E15" s="71">
        <v>219600</v>
      </c>
      <c r="F15" s="71">
        <v>128100</v>
      </c>
      <c r="G15" s="71">
        <v>11769200</v>
      </c>
      <c r="H15" s="71">
        <v>352780654</v>
      </c>
      <c r="I15" s="71">
        <v>713700</v>
      </c>
      <c r="J15" s="71">
        <v>393492</v>
      </c>
      <c r="K15" s="71">
        <v>4355400</v>
      </c>
      <c r="L15" s="71">
        <v>5810250</v>
      </c>
      <c r="M15" s="71">
        <v>4712250</v>
      </c>
      <c r="N15" s="71">
        <v>1738500</v>
      </c>
      <c r="O15" s="71">
        <v>100800204</v>
      </c>
      <c r="P15" s="71">
        <v>15042600</v>
      </c>
      <c r="Q15" s="72">
        <f t="shared" si="2"/>
        <v>501913500</v>
      </c>
    </row>
    <row r="16" spans="2:17" ht="12.75">
      <c r="B16" s="218" t="s">
        <v>579</v>
      </c>
      <c r="C16" s="71"/>
      <c r="D16" s="71"/>
      <c r="E16" s="71"/>
      <c r="F16" s="71"/>
      <c r="G16" s="71">
        <v>491500</v>
      </c>
      <c r="H16" s="71">
        <v>129176264</v>
      </c>
      <c r="I16" s="71"/>
      <c r="J16" s="71"/>
      <c r="K16" s="71">
        <v>42966600</v>
      </c>
      <c r="L16" s="71">
        <v>9211500</v>
      </c>
      <c r="M16" s="71">
        <v>171762200</v>
      </c>
      <c r="N16" s="71"/>
      <c r="O16" s="71">
        <v>5475100</v>
      </c>
      <c r="P16" s="71">
        <v>12644200</v>
      </c>
      <c r="Q16" s="72">
        <f t="shared" si="2"/>
        <v>371727364</v>
      </c>
    </row>
    <row r="17" spans="2:17" ht="12.75">
      <c r="B17" s="218" t="s">
        <v>580</v>
      </c>
      <c r="C17" s="71"/>
      <c r="D17" s="71"/>
      <c r="E17" s="71"/>
      <c r="F17" s="71"/>
      <c r="G17" s="71">
        <v>1481950</v>
      </c>
      <c r="H17" s="71">
        <v>11954496</v>
      </c>
      <c r="I17" s="71"/>
      <c r="J17" s="71"/>
      <c r="K17" s="71">
        <v>34422100</v>
      </c>
      <c r="L17" s="71">
        <v>18154600</v>
      </c>
      <c r="M17" s="71">
        <v>34995500</v>
      </c>
      <c r="N17" s="71"/>
      <c r="O17" s="71">
        <v>11403400</v>
      </c>
      <c r="P17" s="71">
        <v>24201420</v>
      </c>
      <c r="Q17" s="72">
        <f t="shared" si="2"/>
        <v>136613466</v>
      </c>
    </row>
    <row r="18" spans="2:17" ht="24">
      <c r="B18" s="218" t="s">
        <v>592</v>
      </c>
      <c r="C18" s="71"/>
      <c r="D18" s="71"/>
      <c r="E18" s="71"/>
      <c r="F18" s="71"/>
      <c r="G18" s="71">
        <v>487900</v>
      </c>
      <c r="H18" s="71">
        <v>131657500</v>
      </c>
      <c r="I18" s="71"/>
      <c r="J18" s="71"/>
      <c r="K18" s="71">
        <v>17998200</v>
      </c>
      <c r="L18" s="71">
        <v>2126000</v>
      </c>
      <c r="M18" s="71">
        <v>8769800</v>
      </c>
      <c r="N18" s="71"/>
      <c r="O18" s="71">
        <v>43168100</v>
      </c>
      <c r="P18" s="71">
        <v>3000000</v>
      </c>
      <c r="Q18" s="72">
        <f t="shared" si="2"/>
        <v>207207500</v>
      </c>
    </row>
    <row r="19" spans="2:17" ht="12.75">
      <c r="B19" s="218" t="s">
        <v>581</v>
      </c>
      <c r="C19" s="71"/>
      <c r="D19" s="71"/>
      <c r="E19" s="71"/>
      <c r="F19" s="71"/>
      <c r="G19" s="71">
        <v>29900</v>
      </c>
      <c r="H19" s="71">
        <v>473786814</v>
      </c>
      <c r="I19" s="71"/>
      <c r="J19" s="71"/>
      <c r="K19" s="71">
        <v>5780800</v>
      </c>
      <c r="L19" s="71">
        <v>10500</v>
      </c>
      <c r="M19" s="71">
        <v>239200</v>
      </c>
      <c r="N19" s="71"/>
      <c r="O19" s="71"/>
      <c r="P19" s="71"/>
      <c r="Q19" s="72">
        <f t="shared" si="2"/>
        <v>479847214</v>
      </c>
    </row>
    <row r="20" spans="2:17" ht="24">
      <c r="B20" s="218" t="s">
        <v>582</v>
      </c>
      <c r="C20" s="71"/>
      <c r="D20" s="71"/>
      <c r="E20" s="71"/>
      <c r="F20" s="71"/>
      <c r="G20" s="71">
        <v>982750</v>
      </c>
      <c r="H20" s="71">
        <v>55332900</v>
      </c>
      <c r="I20" s="71"/>
      <c r="J20" s="71"/>
      <c r="K20" s="71">
        <v>1825300</v>
      </c>
      <c r="L20" s="71">
        <v>194000</v>
      </c>
      <c r="M20" s="71">
        <v>5305100</v>
      </c>
      <c r="N20" s="71"/>
      <c r="O20" s="71">
        <v>1909400</v>
      </c>
      <c r="P20" s="71">
        <v>1132600</v>
      </c>
      <c r="Q20" s="72">
        <f t="shared" si="2"/>
        <v>66682050</v>
      </c>
    </row>
    <row r="21" spans="2:17" ht="24">
      <c r="B21" s="218" t="s">
        <v>38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>
        <v>14405200</v>
      </c>
      <c r="N21" s="71"/>
      <c r="O21" s="71"/>
      <c r="P21" s="71"/>
      <c r="Q21" s="72">
        <f t="shared" si="2"/>
        <v>14405200</v>
      </c>
    </row>
    <row r="22" spans="2:17" ht="13.5" thickBot="1">
      <c r="B22" s="220" t="s">
        <v>622</v>
      </c>
      <c r="C22" s="76">
        <f>SUM(C14:C21)</f>
        <v>2516250</v>
      </c>
      <c r="D22" s="76">
        <f aca="true" t="shared" si="3" ref="D22:P22">SUM(D14:D21)</f>
        <v>933300</v>
      </c>
      <c r="E22" s="76">
        <f t="shared" si="3"/>
        <v>219600</v>
      </c>
      <c r="F22" s="76">
        <f t="shared" si="3"/>
        <v>128100</v>
      </c>
      <c r="G22" s="76">
        <f t="shared" si="3"/>
        <v>22395000</v>
      </c>
      <c r="H22" s="76">
        <f t="shared" si="3"/>
        <v>1170283815</v>
      </c>
      <c r="I22" s="76">
        <f t="shared" si="3"/>
        <v>713700</v>
      </c>
      <c r="J22" s="76">
        <f t="shared" si="3"/>
        <v>393492</v>
      </c>
      <c r="K22" s="76">
        <f t="shared" si="3"/>
        <v>107348400</v>
      </c>
      <c r="L22" s="76">
        <f t="shared" si="3"/>
        <v>40022850</v>
      </c>
      <c r="M22" s="76">
        <f t="shared" si="3"/>
        <v>242284550</v>
      </c>
      <c r="N22" s="76">
        <f t="shared" si="3"/>
        <v>1738500</v>
      </c>
      <c r="O22" s="76">
        <f t="shared" si="3"/>
        <v>172976304</v>
      </c>
      <c r="P22" s="118">
        <f t="shared" si="3"/>
        <v>64024640</v>
      </c>
      <c r="Q22" s="82">
        <f t="shared" si="2"/>
        <v>1825978501</v>
      </c>
    </row>
    <row r="23" spans="2:17" ht="13.5" thickBot="1">
      <c r="B23" s="378" t="s">
        <v>569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80"/>
    </row>
    <row r="24" spans="2:17" ht="12.75">
      <c r="B24" s="217" t="s">
        <v>583</v>
      </c>
      <c r="C24" s="69"/>
      <c r="D24" s="69"/>
      <c r="E24" s="69"/>
      <c r="F24" s="69"/>
      <c r="G24" s="69">
        <v>586800</v>
      </c>
      <c r="H24" s="69">
        <v>132062400</v>
      </c>
      <c r="I24" s="69"/>
      <c r="J24" s="69"/>
      <c r="K24" s="69"/>
      <c r="L24" s="69">
        <v>7378500</v>
      </c>
      <c r="M24" s="69">
        <v>31500</v>
      </c>
      <c r="N24" s="69"/>
      <c r="O24" s="69">
        <v>1460800</v>
      </c>
      <c r="P24" s="69"/>
      <c r="Q24" s="70">
        <f aca="true" t="shared" si="4" ref="Q24:Q32">SUM(C24:P24)</f>
        <v>141520000</v>
      </c>
    </row>
    <row r="25" spans="2:17" ht="12.75">
      <c r="B25" s="218" t="s">
        <v>584</v>
      </c>
      <c r="C25" s="71"/>
      <c r="D25" s="71"/>
      <c r="E25" s="71"/>
      <c r="F25" s="71"/>
      <c r="G25" s="71">
        <v>25000</v>
      </c>
      <c r="H25" s="71"/>
      <c r="I25" s="71"/>
      <c r="J25" s="71"/>
      <c r="K25" s="71"/>
      <c r="L25" s="71"/>
      <c r="M25" s="71">
        <v>767100</v>
      </c>
      <c r="N25" s="71"/>
      <c r="O25" s="71">
        <v>142000</v>
      </c>
      <c r="P25" s="71">
        <v>6196819</v>
      </c>
      <c r="Q25" s="72">
        <f t="shared" si="4"/>
        <v>7130919</v>
      </c>
    </row>
    <row r="26" spans="2:17" ht="24">
      <c r="B26" s="219" t="s">
        <v>677</v>
      </c>
      <c r="C26" s="71"/>
      <c r="D26" s="71"/>
      <c r="E26" s="71"/>
      <c r="F26" s="71"/>
      <c r="G26" s="71">
        <v>2132800</v>
      </c>
      <c r="H26" s="71">
        <v>1804750</v>
      </c>
      <c r="I26" s="71"/>
      <c r="J26" s="71"/>
      <c r="K26" s="71">
        <v>2189435</v>
      </c>
      <c r="L26" s="71">
        <v>8633000</v>
      </c>
      <c r="M26" s="71">
        <v>14686500</v>
      </c>
      <c r="N26" s="71"/>
      <c r="O26" s="71">
        <v>12703900</v>
      </c>
      <c r="P26" s="71">
        <v>150000</v>
      </c>
      <c r="Q26" s="72">
        <f t="shared" si="4"/>
        <v>42300385</v>
      </c>
    </row>
    <row r="27" spans="2:17" ht="36">
      <c r="B27" s="218" t="s">
        <v>681</v>
      </c>
      <c r="C27" s="71"/>
      <c r="D27" s="71"/>
      <c r="E27" s="71"/>
      <c r="F27" s="71"/>
      <c r="G27" s="71">
        <v>474600</v>
      </c>
      <c r="H27" s="71">
        <v>101898700</v>
      </c>
      <c r="I27" s="71"/>
      <c r="J27" s="113"/>
      <c r="K27" s="71">
        <v>6316695</v>
      </c>
      <c r="L27" s="71">
        <v>7146200</v>
      </c>
      <c r="M27" s="71">
        <v>3623700</v>
      </c>
      <c r="N27" s="71">
        <v>47328400</v>
      </c>
      <c r="O27" s="71">
        <v>4405200</v>
      </c>
      <c r="P27" s="71">
        <v>67110300</v>
      </c>
      <c r="Q27" s="72">
        <f t="shared" si="4"/>
        <v>238303795</v>
      </c>
    </row>
    <row r="28" spans="2:17" ht="12.75">
      <c r="B28" s="218" t="s">
        <v>585</v>
      </c>
      <c r="C28" s="71"/>
      <c r="D28" s="71"/>
      <c r="E28" s="71"/>
      <c r="F28" s="71"/>
      <c r="G28" s="71">
        <v>904300</v>
      </c>
      <c r="H28" s="71">
        <v>216510189</v>
      </c>
      <c r="I28" s="71"/>
      <c r="J28" s="71"/>
      <c r="K28" s="71">
        <v>3520000</v>
      </c>
      <c r="L28" s="71">
        <v>31761200</v>
      </c>
      <c r="M28" s="71">
        <v>151280100</v>
      </c>
      <c r="N28" s="71"/>
      <c r="O28" s="71">
        <v>13645900</v>
      </c>
      <c r="P28" s="71">
        <v>3943460</v>
      </c>
      <c r="Q28" s="72">
        <f t="shared" si="4"/>
        <v>421565149</v>
      </c>
    </row>
    <row r="29" spans="2:17" ht="24">
      <c r="B29" s="218" t="s">
        <v>586</v>
      </c>
      <c r="C29" s="71"/>
      <c r="D29" s="71"/>
      <c r="E29" s="71"/>
      <c r="F29" s="71"/>
      <c r="G29" s="71">
        <v>80000</v>
      </c>
      <c r="H29" s="71"/>
      <c r="I29" s="71"/>
      <c r="J29" s="71"/>
      <c r="K29" s="71"/>
      <c r="L29" s="71"/>
      <c r="M29" s="71"/>
      <c r="N29" s="71"/>
      <c r="O29" s="71">
        <v>243000</v>
      </c>
      <c r="P29" s="71">
        <v>25000</v>
      </c>
      <c r="Q29" s="72">
        <f t="shared" si="4"/>
        <v>348000</v>
      </c>
    </row>
    <row r="30" spans="2:17" ht="12.75">
      <c r="B30" s="218" t="s">
        <v>587</v>
      </c>
      <c r="C30" s="71"/>
      <c r="D30" s="71"/>
      <c r="E30" s="71"/>
      <c r="F30" s="71"/>
      <c r="G30" s="71">
        <v>1400000</v>
      </c>
      <c r="H30" s="71"/>
      <c r="I30" s="71"/>
      <c r="J30" s="71"/>
      <c r="K30" s="71"/>
      <c r="L30" s="71"/>
      <c r="M30" s="71"/>
      <c r="N30" s="71"/>
      <c r="O30" s="71"/>
      <c r="P30" s="71"/>
      <c r="Q30" s="72">
        <f t="shared" si="4"/>
        <v>1400000</v>
      </c>
    </row>
    <row r="31" spans="2:17" ht="12.75">
      <c r="B31" s="218" t="s">
        <v>588</v>
      </c>
      <c r="C31" s="71"/>
      <c r="D31" s="71"/>
      <c r="E31" s="71"/>
      <c r="F31" s="71"/>
      <c r="G31" s="71">
        <v>820700</v>
      </c>
      <c r="H31" s="71">
        <v>18704800</v>
      </c>
      <c r="I31" s="71"/>
      <c r="J31" s="71"/>
      <c r="K31" s="71">
        <v>500000</v>
      </c>
      <c r="L31" s="71">
        <v>2973500</v>
      </c>
      <c r="M31" s="71">
        <v>6080600</v>
      </c>
      <c r="N31" s="71"/>
      <c r="O31" s="71">
        <v>6393100</v>
      </c>
      <c r="P31" s="71"/>
      <c r="Q31" s="72">
        <f t="shared" si="4"/>
        <v>35472700</v>
      </c>
    </row>
    <row r="32" spans="2:17" ht="13.5" thickBot="1">
      <c r="B32" s="220" t="s">
        <v>830</v>
      </c>
      <c r="C32" s="76"/>
      <c r="D32" s="76"/>
      <c r="E32" s="76"/>
      <c r="F32" s="76"/>
      <c r="G32" s="76">
        <f aca="true" t="shared" si="5" ref="G32:P32">SUM(G24:G31)</f>
        <v>6424200</v>
      </c>
      <c r="H32" s="76">
        <f t="shared" si="5"/>
        <v>470980839</v>
      </c>
      <c r="I32" s="76"/>
      <c r="J32" s="76"/>
      <c r="K32" s="76">
        <f t="shared" si="5"/>
        <v>12526130</v>
      </c>
      <c r="L32" s="76">
        <f t="shared" si="5"/>
        <v>57892400</v>
      </c>
      <c r="M32" s="76">
        <f t="shared" si="5"/>
        <v>176469500</v>
      </c>
      <c r="N32" s="76">
        <f t="shared" si="5"/>
        <v>47328400</v>
      </c>
      <c r="O32" s="76">
        <f t="shared" si="5"/>
        <v>38993900</v>
      </c>
      <c r="P32" s="118">
        <f t="shared" si="5"/>
        <v>77425579</v>
      </c>
      <c r="Q32" s="82">
        <f t="shared" si="4"/>
        <v>888040948</v>
      </c>
    </row>
    <row r="33" spans="2:17" ht="13.5" thickBot="1">
      <c r="B33" s="378" t="s">
        <v>891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80"/>
    </row>
    <row r="34" spans="2:17" ht="12.75">
      <c r="B34" s="266" t="s">
        <v>589</v>
      </c>
      <c r="C34" s="206"/>
      <c r="D34" s="207"/>
      <c r="E34" s="207"/>
      <c r="F34" s="207"/>
      <c r="G34" s="207"/>
      <c r="H34" s="207"/>
      <c r="I34" s="207"/>
      <c r="J34" s="207"/>
      <c r="K34" s="207">
        <v>4835800</v>
      </c>
      <c r="L34" s="207">
        <v>551200</v>
      </c>
      <c r="M34" s="207">
        <v>11456300</v>
      </c>
      <c r="N34" s="207"/>
      <c r="O34" s="207"/>
      <c r="P34" s="208">
        <v>19521600</v>
      </c>
      <c r="Q34" s="209">
        <f aca="true" t="shared" si="6" ref="Q34:Q41">SUM(C34:P34)</f>
        <v>36364900</v>
      </c>
    </row>
    <row r="35" spans="2:17" ht="24">
      <c r="B35" s="218" t="s">
        <v>590</v>
      </c>
      <c r="C35" s="210"/>
      <c r="D35" s="74"/>
      <c r="E35" s="74"/>
      <c r="F35" s="74"/>
      <c r="G35" s="74"/>
      <c r="H35" s="74"/>
      <c r="I35" s="74"/>
      <c r="J35" s="74"/>
      <c r="K35" s="74">
        <v>108195400</v>
      </c>
      <c r="L35" s="74">
        <v>52948800</v>
      </c>
      <c r="M35" s="74">
        <v>41384400</v>
      </c>
      <c r="N35" s="74"/>
      <c r="O35" s="74"/>
      <c r="P35" s="211">
        <v>459900</v>
      </c>
      <c r="Q35" s="75">
        <f t="shared" si="6"/>
        <v>202988500</v>
      </c>
    </row>
    <row r="36" spans="2:17" ht="12.75">
      <c r="B36" s="218" t="s">
        <v>591</v>
      </c>
      <c r="C36" s="210"/>
      <c r="D36" s="74"/>
      <c r="E36" s="74"/>
      <c r="F36" s="74"/>
      <c r="G36" s="74"/>
      <c r="H36" s="74"/>
      <c r="I36" s="74"/>
      <c r="J36" s="74"/>
      <c r="K36" s="74">
        <v>52416000</v>
      </c>
      <c r="L36" s="74"/>
      <c r="M36" s="74">
        <v>74472900</v>
      </c>
      <c r="N36" s="74"/>
      <c r="O36" s="74"/>
      <c r="P36" s="211">
        <v>40000000</v>
      </c>
      <c r="Q36" s="75">
        <f t="shared" si="6"/>
        <v>166888900</v>
      </c>
    </row>
    <row r="37" spans="2:17" ht="12.75">
      <c r="B37" s="267" t="s">
        <v>987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>
        <v>216200</v>
      </c>
      <c r="N37" s="74"/>
      <c r="O37" s="74">
        <v>48000000</v>
      </c>
      <c r="P37" s="211"/>
      <c r="Q37" s="75">
        <f t="shared" si="6"/>
        <v>48216200</v>
      </c>
    </row>
    <row r="38" spans="2:17" ht="12.75">
      <c r="B38" s="268" t="s">
        <v>834</v>
      </c>
      <c r="C38" s="74"/>
      <c r="D38" s="74"/>
      <c r="E38" s="74"/>
      <c r="F38" s="74"/>
      <c r="G38" s="74"/>
      <c r="H38" s="74"/>
      <c r="I38" s="74"/>
      <c r="J38" s="74"/>
      <c r="K38" s="74">
        <v>28216600</v>
      </c>
      <c r="L38" s="74"/>
      <c r="M38" s="74">
        <v>1736100</v>
      </c>
      <c r="N38" s="74"/>
      <c r="O38" s="74"/>
      <c r="P38" s="211"/>
      <c r="Q38" s="75">
        <f t="shared" si="6"/>
        <v>29952700</v>
      </c>
    </row>
    <row r="39" spans="2:17" ht="12.75">
      <c r="B39" s="268" t="s">
        <v>893</v>
      </c>
      <c r="C39" s="74"/>
      <c r="D39" s="74"/>
      <c r="E39" s="74"/>
      <c r="F39" s="74"/>
      <c r="G39" s="74"/>
      <c r="H39" s="74"/>
      <c r="I39" s="74"/>
      <c r="J39" s="74"/>
      <c r="K39" s="74">
        <v>104896328</v>
      </c>
      <c r="L39" s="74"/>
      <c r="M39" s="74">
        <v>26842400</v>
      </c>
      <c r="N39" s="74"/>
      <c r="O39" s="74"/>
      <c r="P39" s="211"/>
      <c r="Q39" s="75">
        <f t="shared" si="6"/>
        <v>131738728</v>
      </c>
    </row>
    <row r="40" spans="2:17" ht="12.75">
      <c r="B40" s="269" t="s">
        <v>258</v>
      </c>
      <c r="C40" s="74"/>
      <c r="D40" s="74"/>
      <c r="E40" s="74"/>
      <c r="F40" s="74"/>
      <c r="G40" s="74"/>
      <c r="H40" s="74"/>
      <c r="I40" s="74"/>
      <c r="J40" s="74"/>
      <c r="K40" s="74">
        <v>25920742</v>
      </c>
      <c r="L40" s="74"/>
      <c r="M40" s="74">
        <v>3241900</v>
      </c>
      <c r="N40" s="74"/>
      <c r="O40" s="74"/>
      <c r="P40" s="211">
        <v>18500</v>
      </c>
      <c r="Q40" s="75">
        <f t="shared" si="6"/>
        <v>29181142</v>
      </c>
    </row>
    <row r="41" spans="2:17" ht="13.5" thickBot="1">
      <c r="B41" s="270" t="s">
        <v>831</v>
      </c>
      <c r="C41" s="212"/>
      <c r="D41" s="213"/>
      <c r="E41" s="213"/>
      <c r="F41" s="213"/>
      <c r="G41" s="213"/>
      <c r="H41" s="213"/>
      <c r="I41" s="213"/>
      <c r="J41" s="213"/>
      <c r="K41" s="213">
        <f>SUM(K34:K40)</f>
        <v>324480870</v>
      </c>
      <c r="L41" s="213">
        <f>SUM(L34:L40)</f>
        <v>53500000</v>
      </c>
      <c r="M41" s="213">
        <f>SUM(M34:M40)</f>
        <v>159350200</v>
      </c>
      <c r="N41" s="213"/>
      <c r="O41" s="213">
        <f>SUM(O34:O40)</f>
        <v>48000000</v>
      </c>
      <c r="P41" s="214">
        <f>SUM(P34:P40)</f>
        <v>60000000</v>
      </c>
      <c r="Q41" s="215">
        <f t="shared" si="6"/>
        <v>645331070</v>
      </c>
    </row>
    <row r="42" spans="2:17" ht="13.5" thickBot="1">
      <c r="B42" s="378" t="s">
        <v>892</v>
      </c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80"/>
    </row>
    <row r="43" spans="2:17" ht="12.75">
      <c r="B43" s="217" t="s">
        <v>594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>
        <v>322658000</v>
      </c>
      <c r="N43" s="69"/>
      <c r="O43" s="69"/>
      <c r="P43" s="69"/>
      <c r="Q43" s="70">
        <f>SUM(C43:P43)</f>
        <v>322658000</v>
      </c>
    </row>
    <row r="44" spans="2:17" ht="13.5" thickBot="1">
      <c r="B44" s="220" t="s">
        <v>833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>
        <f>SUM(M43)</f>
        <v>322658000</v>
      </c>
      <c r="N44" s="76"/>
      <c r="O44" s="76"/>
      <c r="P44" s="76"/>
      <c r="Q44" s="82">
        <f>SUM(C44:P44)</f>
        <v>322658000</v>
      </c>
    </row>
    <row r="45" spans="2:17" ht="13.5" customHeight="1" thickBot="1">
      <c r="B45" s="378" t="s">
        <v>238</v>
      </c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80"/>
    </row>
    <row r="46" spans="2:17" ht="12.75">
      <c r="B46" s="217" t="s">
        <v>763</v>
      </c>
      <c r="C46" s="69"/>
      <c r="D46" s="69"/>
      <c r="E46" s="69"/>
      <c r="F46" s="69"/>
      <c r="G46" s="69"/>
      <c r="H46" s="69"/>
      <c r="I46" s="69"/>
      <c r="J46" s="69"/>
      <c r="K46" s="69"/>
      <c r="L46" s="69">
        <v>5000000</v>
      </c>
      <c r="M46" s="69"/>
      <c r="N46" s="69"/>
      <c r="O46" s="69"/>
      <c r="P46" s="69"/>
      <c r="Q46" s="70">
        <f>SUM(C46:P46)</f>
        <v>5000000</v>
      </c>
    </row>
    <row r="47" spans="2:17" ht="36">
      <c r="B47" s="222" t="s">
        <v>595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>
        <v>16632400</v>
      </c>
      <c r="P47" s="101">
        <v>5320000</v>
      </c>
      <c r="Q47" s="193">
        <f>SUM(C47:P47)</f>
        <v>21952400</v>
      </c>
    </row>
    <row r="48" spans="2:17" ht="13.5" thickBot="1">
      <c r="B48" s="225" t="s">
        <v>837</v>
      </c>
      <c r="C48" s="76"/>
      <c r="D48" s="76"/>
      <c r="E48" s="76"/>
      <c r="F48" s="76"/>
      <c r="G48" s="76"/>
      <c r="H48" s="76"/>
      <c r="I48" s="76"/>
      <c r="J48" s="76"/>
      <c r="K48" s="76"/>
      <c r="L48" s="76">
        <f>SUM(L46:L47)</f>
        <v>5000000</v>
      </c>
      <c r="M48" s="76"/>
      <c r="N48" s="76"/>
      <c r="O48" s="76">
        <f>SUM(O46:O47)</f>
        <v>16632400</v>
      </c>
      <c r="P48" s="76">
        <f>SUM(P46:P47)</f>
        <v>5320000</v>
      </c>
      <c r="Q48" s="82">
        <f>SUM(C48:P48)</f>
        <v>26952400</v>
      </c>
    </row>
    <row r="49" spans="2:17" ht="13.5" thickBot="1">
      <c r="B49" s="248" t="s">
        <v>874</v>
      </c>
      <c r="C49" s="203">
        <f aca="true" t="shared" si="7" ref="C49:P49">SUM(C48,C44,C41,C32,C22,C12)</f>
        <v>85966460</v>
      </c>
      <c r="D49" s="203">
        <f t="shared" si="7"/>
        <v>41572569</v>
      </c>
      <c r="E49" s="203">
        <f t="shared" si="7"/>
        <v>13075769</v>
      </c>
      <c r="F49" s="203">
        <f t="shared" si="7"/>
        <v>8317824</v>
      </c>
      <c r="G49" s="203">
        <f t="shared" si="7"/>
        <v>290612126</v>
      </c>
      <c r="H49" s="203">
        <f t="shared" si="7"/>
        <v>8366347348</v>
      </c>
      <c r="I49" s="203">
        <f t="shared" si="7"/>
        <v>18425441</v>
      </c>
      <c r="J49" s="203">
        <f t="shared" si="7"/>
        <v>18933299</v>
      </c>
      <c r="K49" s="203">
        <f t="shared" si="7"/>
        <v>574063000</v>
      </c>
      <c r="L49" s="203">
        <f t="shared" si="7"/>
        <v>280080378</v>
      </c>
      <c r="M49" s="203">
        <f t="shared" si="7"/>
        <v>984604117</v>
      </c>
      <c r="N49" s="203">
        <f t="shared" si="7"/>
        <v>88823758</v>
      </c>
      <c r="O49" s="203">
        <f t="shared" si="7"/>
        <v>1838038301</v>
      </c>
      <c r="P49" s="203">
        <f t="shared" si="7"/>
        <v>773885710</v>
      </c>
      <c r="Q49" s="216">
        <f>SUM(C49:P49)</f>
        <v>13382746100</v>
      </c>
    </row>
    <row r="50" spans="2:17" ht="12.75" customHeight="1">
      <c r="B50" s="384" t="s">
        <v>665</v>
      </c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</row>
    <row r="52" ht="12.75">
      <c r="O52" t="s">
        <v>596</v>
      </c>
    </row>
    <row r="54" ht="12.75">
      <c r="B54" t="s">
        <v>596</v>
      </c>
    </row>
    <row r="57" ht="12.75">
      <c r="C57" t="s">
        <v>596</v>
      </c>
    </row>
  </sheetData>
  <sheetProtection/>
  <mergeCells count="8">
    <mergeCell ref="B50:Q50"/>
    <mergeCell ref="B2:Q2"/>
    <mergeCell ref="B4:Q4"/>
    <mergeCell ref="B13:Q13"/>
    <mergeCell ref="B23:Q23"/>
    <mergeCell ref="B33:Q33"/>
    <mergeCell ref="B45:Q45"/>
    <mergeCell ref="B42:Q42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BL48"/>
  <sheetViews>
    <sheetView zoomScalePageLayoutView="0" workbookViewId="0" topLeftCell="BF31">
      <pane xSplit="14955" topLeftCell="BI58" activePane="topLeft" state="split"/>
      <selection pane="topLeft" activeCell="BK46" sqref="BK46"/>
      <selection pane="topRight" activeCell="BI31" sqref="BI31"/>
    </sheetView>
  </sheetViews>
  <sheetFormatPr defaultColWidth="11.421875" defaultRowHeight="12.75"/>
  <cols>
    <col min="1" max="1" width="3.140625" style="0" customWidth="1"/>
    <col min="2" max="2" width="45.8515625" style="0" customWidth="1"/>
    <col min="3" max="3" width="12.00390625" style="0" bestFit="1" customWidth="1"/>
    <col min="4" max="4" width="17.7109375" style="0" bestFit="1" customWidth="1"/>
    <col min="5" max="5" width="22.421875" style="0" bestFit="1" customWidth="1"/>
    <col min="6" max="6" width="14.8515625" style="0" bestFit="1" customWidth="1"/>
    <col min="7" max="7" width="15.140625" style="0" bestFit="1" customWidth="1"/>
    <col min="8" max="8" width="20.00390625" style="0" bestFit="1" customWidth="1"/>
    <col min="9" max="9" width="19.140625" style="0" bestFit="1" customWidth="1"/>
    <col min="10" max="10" width="16.57421875" style="0" bestFit="1" customWidth="1"/>
    <col min="11" max="11" width="21.140625" style="0" bestFit="1" customWidth="1"/>
    <col min="12" max="12" width="20.57421875" style="0" bestFit="1" customWidth="1"/>
    <col min="13" max="22" width="15.421875" style="0" bestFit="1" customWidth="1"/>
    <col min="23" max="23" width="19.140625" style="0" bestFit="1" customWidth="1"/>
    <col min="24" max="31" width="15.421875" style="0" bestFit="1" customWidth="1"/>
    <col min="32" max="32" width="17.28125" style="0" bestFit="1" customWidth="1"/>
    <col min="33" max="40" width="15.421875" style="0" bestFit="1" customWidth="1"/>
    <col min="41" max="41" width="20.7109375" style="0" bestFit="1" customWidth="1"/>
    <col min="42" max="42" width="21.421875" style="0" bestFit="1" customWidth="1"/>
    <col min="43" max="43" width="19.140625" style="0" bestFit="1" customWidth="1"/>
    <col min="44" max="44" width="22.00390625" style="0" bestFit="1" customWidth="1"/>
    <col min="45" max="45" width="12.00390625" style="0" bestFit="1" customWidth="1"/>
    <col min="46" max="46" width="15.140625" style="0" customWidth="1"/>
    <col min="47" max="47" width="19.00390625" style="0" bestFit="1" customWidth="1"/>
    <col min="48" max="48" width="18.7109375" style="0" customWidth="1"/>
    <col min="49" max="50" width="17.28125" style="0" bestFit="1" customWidth="1"/>
    <col min="51" max="51" width="20.7109375" style="0" bestFit="1" customWidth="1"/>
    <col min="52" max="52" width="17.8515625" style="0" customWidth="1"/>
    <col min="53" max="53" width="17.00390625" style="0" customWidth="1"/>
    <col min="54" max="54" width="19.140625" style="0" bestFit="1" customWidth="1"/>
    <col min="55" max="55" width="16.57421875" style="0" bestFit="1" customWidth="1"/>
    <col min="56" max="56" width="19.140625" style="0" bestFit="1" customWidth="1"/>
    <col min="57" max="57" width="22.00390625" style="0" bestFit="1" customWidth="1"/>
    <col min="58" max="58" width="23.57421875" style="0" bestFit="1" customWidth="1"/>
    <col min="59" max="59" width="22.00390625" style="0" bestFit="1" customWidth="1"/>
    <col min="60" max="60" width="14.421875" style="0" bestFit="1" customWidth="1"/>
    <col min="61" max="61" width="17.8515625" style="0" bestFit="1" customWidth="1"/>
    <col min="62" max="62" width="16.7109375" style="0" bestFit="1" customWidth="1"/>
    <col min="63" max="63" width="23.57421875" style="0" bestFit="1" customWidth="1"/>
  </cols>
  <sheetData>
    <row r="1" ht="13.5" thickBot="1"/>
    <row r="2" spans="2:63" ht="13.5" customHeight="1" thickBot="1">
      <c r="B2" s="347" t="s">
        <v>738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9"/>
    </row>
    <row r="3" spans="2:63" ht="60.75" thickBot="1">
      <c r="B3" s="107" t="s">
        <v>354</v>
      </c>
      <c r="C3" s="107" t="s">
        <v>597</v>
      </c>
      <c r="D3" s="107" t="s">
        <v>1168</v>
      </c>
      <c r="E3" s="107" t="s">
        <v>907</v>
      </c>
      <c r="F3" s="107" t="s">
        <v>670</v>
      </c>
      <c r="G3" s="107" t="s">
        <v>39</v>
      </c>
      <c r="H3" s="107" t="s">
        <v>40</v>
      </c>
      <c r="I3" s="107" t="s">
        <v>370</v>
      </c>
      <c r="J3" s="107" t="s">
        <v>320</v>
      </c>
      <c r="K3" s="107" t="s">
        <v>668</v>
      </c>
      <c r="L3" s="107" t="s">
        <v>1042</v>
      </c>
      <c r="M3" s="107" t="s">
        <v>1043</v>
      </c>
      <c r="N3" s="107" t="s">
        <v>1044</v>
      </c>
      <c r="O3" s="107" t="s">
        <v>1045</v>
      </c>
      <c r="P3" s="107" t="s">
        <v>1046</v>
      </c>
      <c r="Q3" s="107" t="s">
        <v>1047</v>
      </c>
      <c r="R3" s="107" t="s">
        <v>1049</v>
      </c>
      <c r="S3" s="107" t="s">
        <v>1050</v>
      </c>
      <c r="T3" s="107" t="s">
        <v>1051</v>
      </c>
      <c r="U3" s="107" t="s">
        <v>1107</v>
      </c>
      <c r="V3" s="107" t="s">
        <v>1108</v>
      </c>
      <c r="W3" s="107" t="s">
        <v>669</v>
      </c>
      <c r="X3" s="107" t="s">
        <v>70</v>
      </c>
      <c r="Y3" s="107" t="s">
        <v>1111</v>
      </c>
      <c r="Z3" s="107" t="s">
        <v>1112</v>
      </c>
      <c r="AA3" s="107" t="s">
        <v>321</v>
      </c>
      <c r="AB3" s="107" t="s">
        <v>1113</v>
      </c>
      <c r="AC3" s="107" t="s">
        <v>1114</v>
      </c>
      <c r="AD3" s="107" t="s">
        <v>75</v>
      </c>
      <c r="AE3" s="107" t="s">
        <v>1116</v>
      </c>
      <c r="AF3" s="107" t="s">
        <v>1117</v>
      </c>
      <c r="AG3" s="107" t="s">
        <v>1118</v>
      </c>
      <c r="AH3" s="107" t="s">
        <v>1119</v>
      </c>
      <c r="AI3" s="107" t="s">
        <v>1120</v>
      </c>
      <c r="AJ3" s="107" t="s">
        <v>1121</v>
      </c>
      <c r="AK3" s="107" t="s">
        <v>1122</v>
      </c>
      <c r="AL3" s="107" t="s">
        <v>1123</v>
      </c>
      <c r="AM3" s="107" t="s">
        <v>1124</v>
      </c>
      <c r="AN3" s="107" t="s">
        <v>1125</v>
      </c>
      <c r="AO3" s="107" t="s">
        <v>150</v>
      </c>
      <c r="AP3" s="107" t="s">
        <v>41</v>
      </c>
      <c r="AQ3" s="107" t="s">
        <v>42</v>
      </c>
      <c r="AR3" s="107" t="s">
        <v>635</v>
      </c>
      <c r="AS3" s="107" t="s">
        <v>993</v>
      </c>
      <c r="AT3" s="107" t="s">
        <v>636</v>
      </c>
      <c r="AU3" s="107" t="s">
        <v>671</v>
      </c>
      <c r="AV3" s="107" t="s">
        <v>637</v>
      </c>
      <c r="AW3" s="107" t="s">
        <v>638</v>
      </c>
      <c r="AX3" s="107" t="s">
        <v>639</v>
      </c>
      <c r="AY3" s="107" t="s">
        <v>640</v>
      </c>
      <c r="AZ3" s="107" t="s">
        <v>141</v>
      </c>
      <c r="BA3" s="179" t="s">
        <v>142</v>
      </c>
      <c r="BB3" s="107" t="s">
        <v>143</v>
      </c>
      <c r="BC3" s="107" t="s">
        <v>809</v>
      </c>
      <c r="BD3" s="107" t="s">
        <v>144</v>
      </c>
      <c r="BE3" s="107" t="s">
        <v>145</v>
      </c>
      <c r="BF3" s="107" t="s">
        <v>146</v>
      </c>
      <c r="BG3" s="107" t="s">
        <v>147</v>
      </c>
      <c r="BH3" s="107" t="s">
        <v>730</v>
      </c>
      <c r="BI3" s="107" t="s">
        <v>148</v>
      </c>
      <c r="BJ3" s="107" t="s">
        <v>149</v>
      </c>
      <c r="BK3" s="157" t="s">
        <v>1060</v>
      </c>
    </row>
    <row r="4" spans="2:63" ht="13.5" thickBot="1">
      <c r="B4" s="388" t="s">
        <v>1082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90"/>
    </row>
    <row r="5" spans="2:63" ht="14.25" customHeight="1">
      <c r="B5" s="217" t="s">
        <v>571</v>
      </c>
      <c r="C5" s="69">
        <v>4282632</v>
      </c>
      <c r="D5" s="69">
        <v>170334576</v>
      </c>
      <c r="E5" s="69">
        <v>2709804</v>
      </c>
      <c r="F5" s="69">
        <v>4358700</v>
      </c>
      <c r="G5" s="69">
        <v>3705960</v>
      </c>
      <c r="H5" s="69">
        <v>2795364</v>
      </c>
      <c r="I5" s="69">
        <v>4843116</v>
      </c>
      <c r="J5" s="69">
        <v>1422444</v>
      </c>
      <c r="K5" s="69">
        <v>2475252</v>
      </c>
      <c r="L5" s="69">
        <v>1597080</v>
      </c>
      <c r="M5" s="69">
        <v>2031924</v>
      </c>
      <c r="N5" s="69">
        <v>3203712</v>
      </c>
      <c r="O5" s="69">
        <v>1410276</v>
      </c>
      <c r="P5" s="69">
        <v>1657944</v>
      </c>
      <c r="Q5" s="69">
        <v>2336484</v>
      </c>
      <c r="R5" s="69">
        <v>1506720</v>
      </c>
      <c r="S5" s="69">
        <v>2207964</v>
      </c>
      <c r="T5" s="69">
        <v>2587560</v>
      </c>
      <c r="U5" s="69">
        <v>2429196</v>
      </c>
      <c r="V5" s="69">
        <v>2947032</v>
      </c>
      <c r="W5" s="69">
        <v>4909980</v>
      </c>
      <c r="X5" s="69">
        <v>1837632</v>
      </c>
      <c r="Y5" s="69">
        <v>2307336</v>
      </c>
      <c r="Z5" s="69">
        <v>1806660</v>
      </c>
      <c r="AA5" s="69">
        <v>2315976</v>
      </c>
      <c r="AB5" s="69">
        <v>2066256</v>
      </c>
      <c r="AC5" s="69">
        <v>3020628</v>
      </c>
      <c r="AD5" s="69">
        <v>2253192</v>
      </c>
      <c r="AE5" s="69">
        <v>1603428</v>
      </c>
      <c r="AF5" s="69">
        <v>2153364</v>
      </c>
      <c r="AG5" s="69">
        <v>2507460</v>
      </c>
      <c r="AH5" s="69">
        <v>2376576</v>
      </c>
      <c r="AI5" s="69">
        <v>1689876</v>
      </c>
      <c r="AJ5" s="69">
        <v>3474660</v>
      </c>
      <c r="AK5" s="69">
        <v>1566888</v>
      </c>
      <c r="AL5" s="69">
        <v>4354440</v>
      </c>
      <c r="AM5" s="69">
        <v>1723608</v>
      </c>
      <c r="AN5" s="69">
        <v>1695540</v>
      </c>
      <c r="AO5" s="69">
        <v>7891836</v>
      </c>
      <c r="AP5" s="69">
        <v>1694868</v>
      </c>
      <c r="AQ5" s="69">
        <v>6061812</v>
      </c>
      <c r="AR5" s="69">
        <v>3780551</v>
      </c>
      <c r="AS5" s="69">
        <v>6320855</v>
      </c>
      <c r="AT5" s="69">
        <v>5193492</v>
      </c>
      <c r="AU5" s="69">
        <v>3618276</v>
      </c>
      <c r="AV5" s="69">
        <v>7585872</v>
      </c>
      <c r="AW5" s="69">
        <v>2214864</v>
      </c>
      <c r="AX5" s="69">
        <v>4490460</v>
      </c>
      <c r="AY5" s="69">
        <v>2435532</v>
      </c>
      <c r="AZ5" s="69">
        <v>2531388</v>
      </c>
      <c r="BA5" s="69">
        <v>4783932</v>
      </c>
      <c r="BB5" s="69">
        <v>1656036</v>
      </c>
      <c r="BC5" s="69">
        <v>2990004</v>
      </c>
      <c r="BD5" s="69">
        <v>21030960</v>
      </c>
      <c r="BE5" s="69">
        <v>5008488</v>
      </c>
      <c r="BF5" s="69">
        <v>15117696</v>
      </c>
      <c r="BG5" s="69">
        <v>5680079</v>
      </c>
      <c r="BH5" s="69">
        <v>33843233</v>
      </c>
      <c r="BI5" s="69">
        <v>4015623</v>
      </c>
      <c r="BJ5" s="69"/>
      <c r="BK5" s="100">
        <f aca="true" t="shared" si="0" ref="BK5:BK12">SUM(C5:BJ5)</f>
        <v>412453097</v>
      </c>
    </row>
    <row r="6" spans="2:63" ht="12.75">
      <c r="B6" s="218" t="s">
        <v>572</v>
      </c>
      <c r="C6" s="71"/>
      <c r="D6" s="71">
        <v>13670438</v>
      </c>
      <c r="E6" s="71"/>
      <c r="F6" s="71"/>
      <c r="G6" s="71"/>
      <c r="H6" s="71"/>
      <c r="I6" s="71"/>
      <c r="J6" s="71"/>
      <c r="K6" s="73"/>
      <c r="L6" s="7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1">
        <v>38376240</v>
      </c>
      <c r="AW6" s="71">
        <v>8572780</v>
      </c>
      <c r="AX6" s="71">
        <v>7926813</v>
      </c>
      <c r="AY6" s="71"/>
      <c r="AZ6" s="71">
        <v>626122</v>
      </c>
      <c r="BA6" s="71">
        <v>54977519</v>
      </c>
      <c r="BB6" s="71">
        <v>4360526</v>
      </c>
      <c r="BC6" s="71">
        <v>7201104</v>
      </c>
      <c r="BD6" s="159"/>
      <c r="BE6" s="73"/>
      <c r="BF6" s="73"/>
      <c r="BG6" s="73"/>
      <c r="BH6" s="73"/>
      <c r="BI6" s="73">
        <v>299527</v>
      </c>
      <c r="BJ6" s="73"/>
      <c r="BK6" s="99">
        <f t="shared" si="0"/>
        <v>136011069</v>
      </c>
    </row>
    <row r="7" spans="2:63" ht="12.75">
      <c r="B7" s="218" t="s">
        <v>573</v>
      </c>
      <c r="C7" s="71">
        <v>628375</v>
      </c>
      <c r="D7" s="71">
        <v>27853734</v>
      </c>
      <c r="E7" s="71">
        <v>427257</v>
      </c>
      <c r="F7" s="71">
        <v>685912</v>
      </c>
      <c r="G7" s="71">
        <v>596069</v>
      </c>
      <c r="H7" s="71">
        <v>419514</v>
      </c>
      <c r="I7" s="71">
        <v>746292</v>
      </c>
      <c r="J7" s="71">
        <v>218121</v>
      </c>
      <c r="K7" s="71">
        <v>394658</v>
      </c>
      <c r="L7" s="71">
        <v>253371</v>
      </c>
      <c r="M7" s="71">
        <v>335305</v>
      </c>
      <c r="N7" s="71">
        <v>508956</v>
      </c>
      <c r="O7" s="71">
        <v>224199</v>
      </c>
      <c r="P7" s="71">
        <v>260817</v>
      </c>
      <c r="Q7" s="71">
        <v>357194</v>
      </c>
      <c r="R7" s="71">
        <v>239167</v>
      </c>
      <c r="S7" s="71">
        <v>344095</v>
      </c>
      <c r="T7" s="71">
        <v>425216</v>
      </c>
      <c r="U7" s="71">
        <v>402326</v>
      </c>
      <c r="V7" s="71">
        <v>468714</v>
      </c>
      <c r="W7" s="71">
        <v>797335</v>
      </c>
      <c r="X7" s="71">
        <v>289346</v>
      </c>
      <c r="Y7" s="71">
        <v>378004</v>
      </c>
      <c r="Z7" s="71">
        <v>294668</v>
      </c>
      <c r="AA7" s="71">
        <v>358246</v>
      </c>
      <c r="AB7" s="71">
        <v>333139</v>
      </c>
      <c r="AC7" s="71">
        <v>489706</v>
      </c>
      <c r="AD7" s="71">
        <v>365445</v>
      </c>
      <c r="AE7" s="71">
        <v>248894</v>
      </c>
      <c r="AF7" s="71">
        <v>350795</v>
      </c>
      <c r="AG7" s="71">
        <v>402323</v>
      </c>
      <c r="AH7" s="71">
        <v>381515</v>
      </c>
      <c r="AI7" s="71">
        <v>265724</v>
      </c>
      <c r="AJ7" s="71">
        <v>546275</v>
      </c>
      <c r="AK7" s="71">
        <v>248989</v>
      </c>
      <c r="AL7" s="71">
        <v>706394</v>
      </c>
      <c r="AM7" s="71">
        <v>278170</v>
      </c>
      <c r="AN7" s="71">
        <v>280184</v>
      </c>
      <c r="AO7" s="71">
        <v>1307209</v>
      </c>
      <c r="AP7" s="71">
        <v>249121</v>
      </c>
      <c r="AQ7" s="71">
        <v>964366</v>
      </c>
      <c r="AR7" s="71">
        <v>629413</v>
      </c>
      <c r="AS7" s="71">
        <v>1027517</v>
      </c>
      <c r="AT7" s="71">
        <v>845951</v>
      </c>
      <c r="AU7" s="71">
        <v>595132</v>
      </c>
      <c r="AV7" s="71">
        <v>1286661</v>
      </c>
      <c r="AW7" s="71">
        <v>348242</v>
      </c>
      <c r="AX7" s="71">
        <v>767939</v>
      </c>
      <c r="AY7" s="71">
        <v>362650</v>
      </c>
      <c r="AZ7" s="71">
        <v>397311</v>
      </c>
      <c r="BA7" s="71">
        <v>814005</v>
      </c>
      <c r="BB7" s="71">
        <v>268554</v>
      </c>
      <c r="BC7" s="71">
        <v>555628</v>
      </c>
      <c r="BD7" s="71">
        <v>3603491</v>
      </c>
      <c r="BE7" s="71">
        <v>806679</v>
      </c>
      <c r="BF7" s="71">
        <v>2618745</v>
      </c>
      <c r="BG7" s="71">
        <v>910981</v>
      </c>
      <c r="BH7" s="71">
        <v>8122141</v>
      </c>
      <c r="BI7" s="71">
        <v>1380049</v>
      </c>
      <c r="BJ7" s="71"/>
      <c r="BK7" s="99">
        <f t="shared" si="0"/>
        <v>70666229</v>
      </c>
    </row>
    <row r="8" spans="2:63" ht="24">
      <c r="B8" s="218" t="s">
        <v>574</v>
      </c>
      <c r="C8" s="71">
        <v>3296358</v>
      </c>
      <c r="D8" s="71">
        <v>81357651</v>
      </c>
      <c r="E8" s="71">
        <v>1490971</v>
      </c>
      <c r="F8" s="71">
        <v>2651035</v>
      </c>
      <c r="G8" s="71">
        <v>2609537</v>
      </c>
      <c r="H8" s="71">
        <v>2185502</v>
      </c>
      <c r="I8" s="71">
        <v>2970820</v>
      </c>
      <c r="J8" s="71">
        <v>884535</v>
      </c>
      <c r="K8" s="71">
        <v>1390708</v>
      </c>
      <c r="L8" s="71">
        <v>876183</v>
      </c>
      <c r="M8" s="71">
        <v>1035953</v>
      </c>
      <c r="N8" s="71">
        <v>1772980</v>
      </c>
      <c r="O8" s="71">
        <v>839488</v>
      </c>
      <c r="P8" s="71">
        <v>988631</v>
      </c>
      <c r="Q8" s="71">
        <v>1433419</v>
      </c>
      <c r="R8" s="71">
        <v>867303</v>
      </c>
      <c r="S8" s="71">
        <v>1332085</v>
      </c>
      <c r="T8" s="71">
        <v>1302426</v>
      </c>
      <c r="U8" s="71">
        <v>1237303</v>
      </c>
      <c r="V8" s="71">
        <v>1612559</v>
      </c>
      <c r="W8" s="71">
        <v>2375691</v>
      </c>
      <c r="X8" s="71">
        <v>1083503</v>
      </c>
      <c r="Y8" s="71">
        <v>1221003</v>
      </c>
      <c r="Z8" s="71">
        <v>951929</v>
      </c>
      <c r="AA8" s="71">
        <v>1344215</v>
      </c>
      <c r="AB8" s="71">
        <v>1114697</v>
      </c>
      <c r="AC8" s="71">
        <v>1414110</v>
      </c>
      <c r="AD8" s="71">
        <v>1181877</v>
      </c>
      <c r="AE8" s="71">
        <v>885870</v>
      </c>
      <c r="AF8" s="71">
        <v>1160893</v>
      </c>
      <c r="AG8" s="71">
        <v>1343527</v>
      </c>
      <c r="AH8" s="71">
        <v>1306672</v>
      </c>
      <c r="AI8" s="71">
        <v>976327</v>
      </c>
      <c r="AJ8" s="71">
        <v>1966398</v>
      </c>
      <c r="AK8" s="71">
        <v>894044</v>
      </c>
      <c r="AL8" s="71">
        <v>2141114</v>
      </c>
      <c r="AM8" s="71">
        <v>1016981</v>
      </c>
      <c r="AN8" s="71">
        <v>962716</v>
      </c>
      <c r="AO8" s="71">
        <v>3496148</v>
      </c>
      <c r="AP8" s="71">
        <v>1256291</v>
      </c>
      <c r="AQ8" s="71">
        <v>3170518</v>
      </c>
      <c r="AR8" s="71">
        <v>1687615</v>
      </c>
      <c r="AS8" s="71">
        <v>3237791</v>
      </c>
      <c r="AT8" s="71">
        <v>2630156</v>
      </c>
      <c r="AU8" s="71">
        <v>1864360</v>
      </c>
      <c r="AV8" s="71">
        <v>3470694</v>
      </c>
      <c r="AW8" s="71">
        <v>1432008</v>
      </c>
      <c r="AX8" s="71">
        <v>2091117</v>
      </c>
      <c r="AY8" s="71">
        <v>1746726</v>
      </c>
      <c r="AZ8" s="71">
        <v>1529066</v>
      </c>
      <c r="BA8" s="71">
        <v>2273093</v>
      </c>
      <c r="BB8" s="71">
        <v>1045457</v>
      </c>
      <c r="BC8" s="71">
        <v>2160478</v>
      </c>
      <c r="BD8" s="71">
        <v>8932086</v>
      </c>
      <c r="BE8" s="71">
        <v>2644594</v>
      </c>
      <c r="BF8" s="115">
        <v>5848860</v>
      </c>
      <c r="BG8" s="71">
        <v>3036720</v>
      </c>
      <c r="BH8" s="71">
        <v>19378033</v>
      </c>
      <c r="BI8" s="71">
        <v>1793435</v>
      </c>
      <c r="BJ8" s="71"/>
      <c r="BK8" s="99">
        <f t="shared" si="0"/>
        <v>210202260</v>
      </c>
    </row>
    <row r="9" spans="2:63" ht="12.75" customHeight="1">
      <c r="B9" s="218" t="s">
        <v>575</v>
      </c>
      <c r="C9" s="71">
        <v>14359548</v>
      </c>
      <c r="D9" s="71">
        <v>237818634</v>
      </c>
      <c r="E9" s="71">
        <v>4756608</v>
      </c>
      <c r="F9" s="71">
        <v>9804960</v>
      </c>
      <c r="G9" s="71">
        <v>11590248</v>
      </c>
      <c r="H9" s="71">
        <v>9675071</v>
      </c>
      <c r="I9" s="71">
        <v>8650319</v>
      </c>
      <c r="J9" s="71">
        <v>2763420</v>
      </c>
      <c r="K9" s="71">
        <v>3533316</v>
      </c>
      <c r="L9" s="71">
        <v>2304588</v>
      </c>
      <c r="M9" s="71">
        <v>2434932</v>
      </c>
      <c r="N9" s="71">
        <v>4360103</v>
      </c>
      <c r="O9" s="71">
        <v>2288772</v>
      </c>
      <c r="P9" s="71">
        <v>2927328</v>
      </c>
      <c r="Q9" s="71">
        <v>3933911</v>
      </c>
      <c r="R9" s="71">
        <v>2223048</v>
      </c>
      <c r="S9" s="71">
        <v>3558996</v>
      </c>
      <c r="T9" s="71">
        <v>3146940</v>
      </c>
      <c r="U9" s="71">
        <v>3172620</v>
      </c>
      <c r="V9" s="71">
        <v>3646055</v>
      </c>
      <c r="W9" s="71">
        <v>4759104</v>
      </c>
      <c r="X9" s="71">
        <v>3056772</v>
      </c>
      <c r="Y9" s="71">
        <v>3118548</v>
      </c>
      <c r="Z9" s="71">
        <v>2391648</v>
      </c>
      <c r="AA9" s="71">
        <v>3249564</v>
      </c>
      <c r="AB9" s="71">
        <v>2876208</v>
      </c>
      <c r="AC9" s="71">
        <v>3401676</v>
      </c>
      <c r="AD9" s="71">
        <v>3119364</v>
      </c>
      <c r="AE9" s="71">
        <v>2306640</v>
      </c>
      <c r="AF9" s="71">
        <v>3111108</v>
      </c>
      <c r="AG9" s="71">
        <v>3332795</v>
      </c>
      <c r="AH9" s="71">
        <v>3160476</v>
      </c>
      <c r="AI9" s="71">
        <v>2777723</v>
      </c>
      <c r="AJ9" s="71">
        <v>5013324</v>
      </c>
      <c r="AK9" s="71">
        <v>2698307</v>
      </c>
      <c r="AL9" s="71">
        <v>4733196</v>
      </c>
      <c r="AM9" s="71">
        <v>3027036</v>
      </c>
      <c r="AN9" s="71">
        <v>2814371</v>
      </c>
      <c r="AO9" s="71">
        <v>6022632</v>
      </c>
      <c r="AP9" s="71">
        <v>5321040</v>
      </c>
      <c r="AQ9" s="71">
        <v>7186272</v>
      </c>
      <c r="AR9" s="71">
        <v>4703123</v>
      </c>
      <c r="AS9" s="71">
        <v>8735724</v>
      </c>
      <c r="AT9" s="71">
        <v>6636923</v>
      </c>
      <c r="AU9" s="71">
        <v>6596472</v>
      </c>
      <c r="AV9" s="71">
        <v>9474756</v>
      </c>
      <c r="AW9" s="71">
        <v>5397336</v>
      </c>
      <c r="AX9" s="71">
        <v>5608116</v>
      </c>
      <c r="AY9" s="71">
        <v>7652532</v>
      </c>
      <c r="AZ9" s="71">
        <v>5391120</v>
      </c>
      <c r="BA9" s="71">
        <v>6090947</v>
      </c>
      <c r="BB9" s="71">
        <v>4081608</v>
      </c>
      <c r="BC9" s="71">
        <v>38290699</v>
      </c>
      <c r="BD9" s="71">
        <v>21561492</v>
      </c>
      <c r="BE9" s="71">
        <v>7647912</v>
      </c>
      <c r="BF9" s="115">
        <v>12032796</v>
      </c>
      <c r="BG9" s="71">
        <v>8966615</v>
      </c>
      <c r="BH9" s="71">
        <v>57796309</v>
      </c>
      <c r="BI9" s="71">
        <v>4804855</v>
      </c>
      <c r="BJ9" s="71"/>
      <c r="BK9" s="99">
        <f t="shared" si="0"/>
        <v>635896556</v>
      </c>
    </row>
    <row r="10" spans="2:63" ht="12.75">
      <c r="B10" s="218" t="s">
        <v>576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>
        <v>21157553</v>
      </c>
      <c r="BD10" s="73"/>
      <c r="BE10" s="73"/>
      <c r="BF10" s="154"/>
      <c r="BG10" s="73"/>
      <c r="BH10" s="73">
        <v>1095643</v>
      </c>
      <c r="BI10" s="73">
        <v>95397</v>
      </c>
      <c r="BJ10" s="73"/>
      <c r="BK10" s="99">
        <f t="shared" si="0"/>
        <v>22348593</v>
      </c>
    </row>
    <row r="11" spans="2:63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3">
        <v>69246500</v>
      </c>
      <c r="BE11" s="73"/>
      <c r="BF11" s="73"/>
      <c r="BG11" s="73"/>
      <c r="BH11" s="73"/>
      <c r="BI11" s="73"/>
      <c r="BJ11" s="73"/>
      <c r="BK11" s="99">
        <f t="shared" si="0"/>
        <v>69246500</v>
      </c>
    </row>
    <row r="12" spans="2:63" ht="13.5" thickBot="1">
      <c r="B12" s="220" t="s">
        <v>353</v>
      </c>
      <c r="C12" s="76">
        <f>SUM(C5:C11)</f>
        <v>22566913</v>
      </c>
      <c r="D12" s="76">
        <f aca="true" t="shared" si="1" ref="D12:BI12">SUM(D5:D11)</f>
        <v>531035033</v>
      </c>
      <c r="E12" s="76">
        <f t="shared" si="1"/>
        <v>9384640</v>
      </c>
      <c r="F12" s="76">
        <f t="shared" si="1"/>
        <v>17500607</v>
      </c>
      <c r="G12" s="76">
        <f t="shared" si="1"/>
        <v>18501814</v>
      </c>
      <c r="H12" s="76">
        <f t="shared" si="1"/>
        <v>15075451</v>
      </c>
      <c r="I12" s="76">
        <f t="shared" si="1"/>
        <v>17210547</v>
      </c>
      <c r="J12" s="76">
        <f t="shared" si="1"/>
        <v>5288520</v>
      </c>
      <c r="K12" s="76">
        <f t="shared" si="1"/>
        <v>7793934</v>
      </c>
      <c r="L12" s="76">
        <f t="shared" si="1"/>
        <v>5031222</v>
      </c>
      <c r="M12" s="76">
        <f t="shared" si="1"/>
        <v>5838114</v>
      </c>
      <c r="N12" s="76">
        <f t="shared" si="1"/>
        <v>9845751</v>
      </c>
      <c r="O12" s="76">
        <f t="shared" si="1"/>
        <v>4762735</v>
      </c>
      <c r="P12" s="76">
        <f t="shared" si="1"/>
        <v>5834720</v>
      </c>
      <c r="Q12" s="76">
        <f t="shared" si="1"/>
        <v>8061008</v>
      </c>
      <c r="R12" s="76">
        <f t="shared" si="1"/>
        <v>4836238</v>
      </c>
      <c r="S12" s="76">
        <f t="shared" si="1"/>
        <v>7443140</v>
      </c>
      <c r="T12" s="76">
        <f t="shared" si="1"/>
        <v>7462142</v>
      </c>
      <c r="U12" s="76">
        <f t="shared" si="1"/>
        <v>7241445</v>
      </c>
      <c r="V12" s="76">
        <f t="shared" si="1"/>
        <v>8674360</v>
      </c>
      <c r="W12" s="76">
        <f t="shared" si="1"/>
        <v>12842110</v>
      </c>
      <c r="X12" s="76">
        <f t="shared" si="1"/>
        <v>6267253</v>
      </c>
      <c r="Y12" s="76">
        <f t="shared" si="1"/>
        <v>7024891</v>
      </c>
      <c r="Z12" s="76">
        <f t="shared" si="1"/>
        <v>5444905</v>
      </c>
      <c r="AA12" s="76">
        <f t="shared" si="1"/>
        <v>7268001</v>
      </c>
      <c r="AB12" s="76">
        <f t="shared" si="1"/>
        <v>6390300</v>
      </c>
      <c r="AC12" s="76">
        <f t="shared" si="1"/>
        <v>8326120</v>
      </c>
      <c r="AD12" s="76">
        <f t="shared" si="1"/>
        <v>6919878</v>
      </c>
      <c r="AE12" s="76">
        <f t="shared" si="1"/>
        <v>5044832</v>
      </c>
      <c r="AF12" s="76">
        <f t="shared" si="1"/>
        <v>6776160</v>
      </c>
      <c r="AG12" s="76">
        <f t="shared" si="1"/>
        <v>7586105</v>
      </c>
      <c r="AH12" s="76">
        <f t="shared" si="1"/>
        <v>7225239</v>
      </c>
      <c r="AI12" s="76">
        <f t="shared" si="1"/>
        <v>5709650</v>
      </c>
      <c r="AJ12" s="76">
        <f t="shared" si="1"/>
        <v>11000657</v>
      </c>
      <c r="AK12" s="76">
        <f t="shared" si="1"/>
        <v>5408228</v>
      </c>
      <c r="AL12" s="76">
        <f t="shared" si="1"/>
        <v>11935144</v>
      </c>
      <c r="AM12" s="76">
        <f t="shared" si="1"/>
        <v>6045795</v>
      </c>
      <c r="AN12" s="76">
        <f t="shared" si="1"/>
        <v>5752811</v>
      </c>
      <c r="AO12" s="76">
        <f t="shared" si="1"/>
        <v>18717825</v>
      </c>
      <c r="AP12" s="76">
        <f t="shared" si="1"/>
        <v>8521320</v>
      </c>
      <c r="AQ12" s="76">
        <f t="shared" si="1"/>
        <v>17382968</v>
      </c>
      <c r="AR12" s="76">
        <f t="shared" si="1"/>
        <v>10800702</v>
      </c>
      <c r="AS12" s="76">
        <f t="shared" si="1"/>
        <v>19321887</v>
      </c>
      <c r="AT12" s="76">
        <f t="shared" si="1"/>
        <v>15306522</v>
      </c>
      <c r="AU12" s="76">
        <f t="shared" si="1"/>
        <v>12674240</v>
      </c>
      <c r="AV12" s="76">
        <f t="shared" si="1"/>
        <v>60194223</v>
      </c>
      <c r="AW12" s="76">
        <f t="shared" si="1"/>
        <v>17965230</v>
      </c>
      <c r="AX12" s="76">
        <f t="shared" si="1"/>
        <v>20884445</v>
      </c>
      <c r="AY12" s="76">
        <f t="shared" si="1"/>
        <v>12197440</v>
      </c>
      <c r="AZ12" s="76">
        <f t="shared" si="1"/>
        <v>10475007</v>
      </c>
      <c r="BA12" s="76">
        <f t="shared" si="1"/>
        <v>68939496</v>
      </c>
      <c r="BB12" s="76">
        <f t="shared" si="1"/>
        <v>11412181</v>
      </c>
      <c r="BC12" s="76">
        <f t="shared" si="1"/>
        <v>72355466</v>
      </c>
      <c r="BD12" s="76">
        <f t="shared" si="1"/>
        <v>124374529</v>
      </c>
      <c r="BE12" s="76">
        <f t="shared" si="1"/>
        <v>16107673</v>
      </c>
      <c r="BF12" s="76">
        <f t="shared" si="1"/>
        <v>35618097</v>
      </c>
      <c r="BG12" s="76">
        <f t="shared" si="1"/>
        <v>18594395</v>
      </c>
      <c r="BH12" s="76">
        <f t="shared" si="1"/>
        <v>120235359</v>
      </c>
      <c r="BI12" s="76">
        <f t="shared" si="1"/>
        <v>12388886</v>
      </c>
      <c r="BJ12" s="76"/>
      <c r="BK12" s="82">
        <f t="shared" si="0"/>
        <v>1556824304</v>
      </c>
    </row>
    <row r="13" spans="2:63" ht="13.5" thickBot="1">
      <c r="B13" s="378" t="s">
        <v>1083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80"/>
    </row>
    <row r="14" spans="2:63" ht="12.75" customHeight="1">
      <c r="B14" s="217" t="s">
        <v>577</v>
      </c>
      <c r="C14" s="69">
        <v>504742</v>
      </c>
      <c r="D14" s="69">
        <v>7237059</v>
      </c>
      <c r="E14" s="69">
        <v>949718</v>
      </c>
      <c r="F14" s="69">
        <v>185099</v>
      </c>
      <c r="G14" s="69">
        <v>102041</v>
      </c>
      <c r="H14" s="69">
        <v>277289</v>
      </c>
      <c r="I14" s="69">
        <v>187345</v>
      </c>
      <c r="J14" s="69">
        <v>62112</v>
      </c>
      <c r="K14" s="69">
        <v>134635</v>
      </c>
      <c r="L14" s="69">
        <v>61699</v>
      </c>
      <c r="M14" s="69">
        <v>102614</v>
      </c>
      <c r="N14" s="69">
        <v>294170</v>
      </c>
      <c r="O14" s="69">
        <v>81694</v>
      </c>
      <c r="P14" s="69">
        <v>163417</v>
      </c>
      <c r="Q14" s="69">
        <v>174394</v>
      </c>
      <c r="R14" s="69">
        <v>94687</v>
      </c>
      <c r="S14" s="69">
        <v>160132</v>
      </c>
      <c r="T14" s="69">
        <v>209628</v>
      </c>
      <c r="U14" s="69">
        <v>83673</v>
      </c>
      <c r="V14" s="69">
        <v>271800</v>
      </c>
      <c r="W14" s="69">
        <v>361006</v>
      </c>
      <c r="X14" s="69">
        <v>47150</v>
      </c>
      <c r="Y14" s="69">
        <v>176820</v>
      </c>
      <c r="Z14" s="69">
        <v>91290</v>
      </c>
      <c r="AA14" s="69">
        <v>244823</v>
      </c>
      <c r="AB14" s="69">
        <v>157472</v>
      </c>
      <c r="AC14" s="69">
        <v>182303</v>
      </c>
      <c r="AD14" s="69">
        <v>97739</v>
      </c>
      <c r="AE14" s="69">
        <v>143203</v>
      </c>
      <c r="AF14" s="69">
        <v>53287</v>
      </c>
      <c r="AG14" s="69">
        <v>150794</v>
      </c>
      <c r="AH14" s="69">
        <v>115042</v>
      </c>
      <c r="AI14" s="69">
        <v>248819</v>
      </c>
      <c r="AJ14" s="69">
        <v>278794</v>
      </c>
      <c r="AK14" s="69">
        <v>119139</v>
      </c>
      <c r="AL14" s="69">
        <v>317387</v>
      </c>
      <c r="AM14" s="69">
        <v>143001</v>
      </c>
      <c r="AN14" s="69">
        <v>89326</v>
      </c>
      <c r="AO14" s="69">
        <v>177001</v>
      </c>
      <c r="AP14" s="69">
        <v>122901</v>
      </c>
      <c r="AQ14" s="69">
        <v>119018</v>
      </c>
      <c r="AR14" s="69">
        <v>167760</v>
      </c>
      <c r="AS14" s="69">
        <v>192289</v>
      </c>
      <c r="AT14" s="69">
        <v>211079</v>
      </c>
      <c r="AU14" s="69">
        <v>168844</v>
      </c>
      <c r="AV14" s="69">
        <v>978898</v>
      </c>
      <c r="AW14" s="69">
        <v>173845</v>
      </c>
      <c r="AX14" s="69">
        <v>125391</v>
      </c>
      <c r="AY14" s="69">
        <v>125585</v>
      </c>
      <c r="AZ14" s="69">
        <v>329553</v>
      </c>
      <c r="BA14" s="69">
        <v>558760</v>
      </c>
      <c r="BB14" s="69">
        <v>179350</v>
      </c>
      <c r="BC14" s="69">
        <v>199878</v>
      </c>
      <c r="BD14" s="69">
        <v>941144</v>
      </c>
      <c r="BE14" s="69">
        <v>422300</v>
      </c>
      <c r="BF14" s="69">
        <v>1177344</v>
      </c>
      <c r="BG14" s="69">
        <v>129616</v>
      </c>
      <c r="BH14" s="69">
        <v>1837881</v>
      </c>
      <c r="BI14" s="69">
        <v>477030</v>
      </c>
      <c r="BJ14" s="69"/>
      <c r="BK14" s="100">
        <f aca="true" t="shared" si="2" ref="BK14:BK21">SUM(C14:BJ14)</f>
        <v>23170810</v>
      </c>
    </row>
    <row r="15" spans="2:63" ht="12.75">
      <c r="B15" s="218" t="s">
        <v>578</v>
      </c>
      <c r="C15" s="71">
        <v>666919</v>
      </c>
      <c r="D15" s="71">
        <v>386798</v>
      </c>
      <c r="E15" s="71">
        <v>100660</v>
      </c>
      <c r="F15" s="71">
        <v>222374</v>
      </c>
      <c r="G15" s="71">
        <v>156603</v>
      </c>
      <c r="H15" s="71">
        <v>180341</v>
      </c>
      <c r="I15" s="71">
        <v>217265</v>
      </c>
      <c r="J15" s="71">
        <v>4750</v>
      </c>
      <c r="K15" s="71">
        <v>26686</v>
      </c>
      <c r="L15" s="71">
        <v>6296</v>
      </c>
      <c r="M15" s="71">
        <v>6884</v>
      </c>
      <c r="N15" s="71">
        <v>44780</v>
      </c>
      <c r="O15" s="71">
        <v>7376</v>
      </c>
      <c r="P15" s="71">
        <v>27264</v>
      </c>
      <c r="Q15" s="71">
        <v>92348</v>
      </c>
      <c r="R15" s="71">
        <v>11552</v>
      </c>
      <c r="S15" s="71">
        <v>17666</v>
      </c>
      <c r="T15" s="71">
        <v>31104</v>
      </c>
      <c r="U15" s="71">
        <v>4700</v>
      </c>
      <c r="V15" s="71">
        <v>13410</v>
      </c>
      <c r="W15" s="71">
        <v>72714</v>
      </c>
      <c r="X15" s="71">
        <v>14967</v>
      </c>
      <c r="Y15" s="71">
        <v>23172</v>
      </c>
      <c r="Z15" s="71">
        <v>10141</v>
      </c>
      <c r="AA15" s="71">
        <v>158504</v>
      </c>
      <c r="AB15" s="71">
        <v>48878</v>
      </c>
      <c r="AC15" s="71">
        <v>32375</v>
      </c>
      <c r="AD15" s="71">
        <v>13197</v>
      </c>
      <c r="AE15" s="71">
        <v>9869</v>
      </c>
      <c r="AF15" s="71">
        <v>5049</v>
      </c>
      <c r="AG15" s="71">
        <v>10741</v>
      </c>
      <c r="AH15" s="71">
        <v>22822</v>
      </c>
      <c r="AI15" s="71">
        <v>20845</v>
      </c>
      <c r="AJ15" s="71">
        <v>61539</v>
      </c>
      <c r="AK15" s="71">
        <v>29999</v>
      </c>
      <c r="AL15" s="71">
        <v>37181</v>
      </c>
      <c r="AM15" s="71">
        <v>4715</v>
      </c>
      <c r="AN15" s="71">
        <v>24727</v>
      </c>
      <c r="AO15" s="71">
        <v>43367</v>
      </c>
      <c r="AP15" s="71">
        <v>117744</v>
      </c>
      <c r="AQ15" s="71">
        <v>250826</v>
      </c>
      <c r="AR15" s="71">
        <v>189959</v>
      </c>
      <c r="AS15" s="71">
        <v>284408</v>
      </c>
      <c r="AT15" s="71">
        <v>30560</v>
      </c>
      <c r="AU15" s="71">
        <v>40667</v>
      </c>
      <c r="AV15" s="71">
        <v>399075</v>
      </c>
      <c r="AW15" s="71">
        <v>14287</v>
      </c>
      <c r="AX15" s="71">
        <v>8732</v>
      </c>
      <c r="AY15" s="71">
        <v>305410</v>
      </c>
      <c r="AZ15" s="71">
        <v>2889</v>
      </c>
      <c r="BA15" s="71">
        <v>425349</v>
      </c>
      <c r="BB15" s="71">
        <v>43112</v>
      </c>
      <c r="BC15" s="71">
        <v>116027</v>
      </c>
      <c r="BD15" s="71">
        <v>1251079</v>
      </c>
      <c r="BE15" s="71">
        <v>269486</v>
      </c>
      <c r="BF15" s="71">
        <v>618123</v>
      </c>
      <c r="BG15" s="71">
        <v>153971</v>
      </c>
      <c r="BH15" s="71">
        <v>130700</v>
      </c>
      <c r="BI15" s="71">
        <v>287000</v>
      </c>
      <c r="BJ15" s="71"/>
      <c r="BK15" s="99">
        <f t="shared" si="2"/>
        <v>7809982</v>
      </c>
    </row>
    <row r="16" spans="2:63" ht="12.75">
      <c r="B16" s="218" t="s">
        <v>579</v>
      </c>
      <c r="C16" s="71">
        <v>48096</v>
      </c>
      <c r="D16" s="71">
        <v>85189</v>
      </c>
      <c r="E16" s="71">
        <v>11468</v>
      </c>
      <c r="F16" s="71">
        <v>22547</v>
      </c>
      <c r="G16" s="71">
        <v>23832</v>
      </c>
      <c r="H16" s="71">
        <v>18930</v>
      </c>
      <c r="I16" s="71">
        <v>18326</v>
      </c>
      <c r="J16" s="73"/>
      <c r="K16" s="71">
        <v>4750</v>
      </c>
      <c r="L16" s="71">
        <v>690</v>
      </c>
      <c r="M16" s="71">
        <v>3252</v>
      </c>
      <c r="N16" s="71">
        <v>52940</v>
      </c>
      <c r="O16" s="71">
        <v>3000</v>
      </c>
      <c r="P16" s="71">
        <v>6359</v>
      </c>
      <c r="Q16" s="71">
        <v>3915</v>
      </c>
      <c r="R16" s="71">
        <v>3279</v>
      </c>
      <c r="S16" s="71">
        <v>2538</v>
      </c>
      <c r="T16" s="71">
        <v>10800</v>
      </c>
      <c r="U16" s="71">
        <v>2500</v>
      </c>
      <c r="V16" s="71">
        <v>10000</v>
      </c>
      <c r="W16" s="71"/>
      <c r="X16" s="71">
        <v>8710</v>
      </c>
      <c r="Y16" s="71">
        <v>1677</v>
      </c>
      <c r="Z16" s="71">
        <v>1400</v>
      </c>
      <c r="AA16" s="71">
        <v>1023</v>
      </c>
      <c r="AB16" s="71">
        <v>3596</v>
      </c>
      <c r="AC16" s="71"/>
      <c r="AD16" s="71"/>
      <c r="AE16" s="71">
        <v>7593</v>
      </c>
      <c r="AF16" s="71">
        <v>420</v>
      </c>
      <c r="AG16" s="73"/>
      <c r="AH16" s="71">
        <v>280</v>
      </c>
      <c r="AI16" s="71">
        <v>1199</v>
      </c>
      <c r="AJ16" s="71">
        <v>13671</v>
      </c>
      <c r="AK16" s="71">
        <v>2518</v>
      </c>
      <c r="AL16" s="71">
        <v>3000</v>
      </c>
      <c r="AM16" s="71">
        <v>1500</v>
      </c>
      <c r="AN16" s="71">
        <v>5130</v>
      </c>
      <c r="AO16" s="71">
        <v>4840</v>
      </c>
      <c r="AP16" s="71">
        <v>7013</v>
      </c>
      <c r="AQ16" s="71">
        <v>14889</v>
      </c>
      <c r="AR16" s="71">
        <v>23869</v>
      </c>
      <c r="AS16" s="71">
        <v>23756</v>
      </c>
      <c r="AT16" s="71">
        <v>23484</v>
      </c>
      <c r="AU16" s="71">
        <v>28203</v>
      </c>
      <c r="AV16" s="71">
        <v>137538</v>
      </c>
      <c r="AW16" s="71">
        <v>16007</v>
      </c>
      <c r="AX16" s="71">
        <v>11780</v>
      </c>
      <c r="AY16" s="71">
        <v>6339</v>
      </c>
      <c r="AZ16" s="71">
        <v>7798</v>
      </c>
      <c r="BA16" s="71">
        <v>85012</v>
      </c>
      <c r="BB16" s="71">
        <v>9336</v>
      </c>
      <c r="BC16" s="71">
        <v>9369</v>
      </c>
      <c r="BD16" s="71">
        <v>104219</v>
      </c>
      <c r="BE16" s="71">
        <v>24367</v>
      </c>
      <c r="BF16" s="71">
        <v>117375</v>
      </c>
      <c r="BG16" s="73">
        <v>226303</v>
      </c>
      <c r="BH16" s="73">
        <v>140300</v>
      </c>
      <c r="BI16" s="73">
        <v>169000</v>
      </c>
      <c r="BJ16" s="73"/>
      <c r="BK16" s="99">
        <f t="shared" si="2"/>
        <v>1574925</v>
      </c>
    </row>
    <row r="17" spans="2:63" ht="12.75">
      <c r="B17" s="218" t="s">
        <v>580</v>
      </c>
      <c r="C17" s="71">
        <v>112719</v>
      </c>
      <c r="D17" s="71">
        <v>494737</v>
      </c>
      <c r="E17" s="71">
        <v>61889</v>
      </c>
      <c r="F17" s="71">
        <v>76285</v>
      </c>
      <c r="G17" s="71">
        <v>58844</v>
      </c>
      <c r="H17" s="71">
        <v>46431</v>
      </c>
      <c r="I17" s="71">
        <v>78204</v>
      </c>
      <c r="J17" s="71">
        <v>7102</v>
      </c>
      <c r="K17" s="71">
        <v>1100</v>
      </c>
      <c r="L17" s="71">
        <v>21933</v>
      </c>
      <c r="M17" s="71">
        <v>5102</v>
      </c>
      <c r="N17" s="71">
        <v>26650</v>
      </c>
      <c r="O17" s="71">
        <v>8850</v>
      </c>
      <c r="P17" s="71">
        <v>9819</v>
      </c>
      <c r="Q17" s="71">
        <v>42767</v>
      </c>
      <c r="R17" s="71">
        <v>14296</v>
      </c>
      <c r="S17" s="71">
        <v>3825</v>
      </c>
      <c r="T17" s="71">
        <v>4000</v>
      </c>
      <c r="U17" s="71"/>
      <c r="V17" s="73">
        <v>400</v>
      </c>
      <c r="W17" s="71">
        <v>68943</v>
      </c>
      <c r="X17" s="71">
        <v>8161</v>
      </c>
      <c r="Y17" s="71">
        <v>5054</v>
      </c>
      <c r="Z17" s="71">
        <v>7747</v>
      </c>
      <c r="AA17" s="71">
        <v>5993</v>
      </c>
      <c r="AB17" s="71">
        <v>6728</v>
      </c>
      <c r="AC17" s="71">
        <v>21280</v>
      </c>
      <c r="AD17" s="71">
        <v>13222</v>
      </c>
      <c r="AE17" s="71">
        <v>4290</v>
      </c>
      <c r="AF17" s="71">
        <v>1250</v>
      </c>
      <c r="AG17" s="71">
        <v>5557</v>
      </c>
      <c r="AH17" s="71">
        <v>29532</v>
      </c>
      <c r="AI17" s="73">
        <v>2100</v>
      </c>
      <c r="AJ17" s="71">
        <v>58602</v>
      </c>
      <c r="AK17" s="71">
        <v>29767</v>
      </c>
      <c r="AL17" s="71">
        <v>22810</v>
      </c>
      <c r="AM17" s="71">
        <v>27471</v>
      </c>
      <c r="AN17" s="71">
        <v>7867</v>
      </c>
      <c r="AO17" s="71">
        <v>32638</v>
      </c>
      <c r="AP17" s="71">
        <v>14877</v>
      </c>
      <c r="AQ17" s="71">
        <v>97713</v>
      </c>
      <c r="AR17" s="71">
        <v>81444</v>
      </c>
      <c r="AS17" s="73">
        <v>111322</v>
      </c>
      <c r="AT17" s="71">
        <v>113612</v>
      </c>
      <c r="AU17" s="71">
        <v>60805</v>
      </c>
      <c r="AV17" s="71">
        <v>174795</v>
      </c>
      <c r="AW17" s="71">
        <v>36278</v>
      </c>
      <c r="AX17" s="71">
        <v>83458</v>
      </c>
      <c r="AY17" s="71">
        <v>42540</v>
      </c>
      <c r="AZ17" s="71">
        <v>58676</v>
      </c>
      <c r="BA17" s="71">
        <v>199720</v>
      </c>
      <c r="BB17" s="71">
        <v>53079</v>
      </c>
      <c r="BC17" s="73">
        <v>31701</v>
      </c>
      <c r="BD17" s="71">
        <v>429225</v>
      </c>
      <c r="BE17" s="71">
        <v>122700</v>
      </c>
      <c r="BF17" s="71">
        <v>510902</v>
      </c>
      <c r="BG17" s="71">
        <v>175481</v>
      </c>
      <c r="BH17" s="71">
        <v>163000</v>
      </c>
      <c r="BI17" s="71">
        <v>156952</v>
      </c>
      <c r="BJ17" s="71"/>
      <c r="BK17" s="99">
        <f t="shared" si="2"/>
        <v>4152245</v>
      </c>
    </row>
    <row r="18" spans="2:63" ht="24">
      <c r="B18" s="218" t="s">
        <v>592</v>
      </c>
      <c r="C18" s="71">
        <v>5175</v>
      </c>
      <c r="D18" s="71">
        <v>166583</v>
      </c>
      <c r="E18" s="71">
        <v>23354</v>
      </c>
      <c r="F18" s="71">
        <v>672</v>
      </c>
      <c r="G18" s="71"/>
      <c r="H18" s="71">
        <v>1160</v>
      </c>
      <c r="I18" s="71"/>
      <c r="J18" s="71">
        <v>900</v>
      </c>
      <c r="K18" s="71">
        <v>4500</v>
      </c>
      <c r="L18" s="71">
        <v>409</v>
      </c>
      <c r="M18" s="71">
        <v>510</v>
      </c>
      <c r="N18" s="71">
        <v>12700</v>
      </c>
      <c r="O18" s="71">
        <v>1500</v>
      </c>
      <c r="P18" s="71">
        <v>6800</v>
      </c>
      <c r="Q18" s="71">
        <v>4654</v>
      </c>
      <c r="R18" s="73"/>
      <c r="S18" s="71">
        <v>2850</v>
      </c>
      <c r="T18" s="71">
        <v>13027</v>
      </c>
      <c r="U18" s="71">
        <v>800</v>
      </c>
      <c r="V18" s="71">
        <v>7199</v>
      </c>
      <c r="W18" s="71">
        <v>4350</v>
      </c>
      <c r="X18" s="71">
        <v>1900</v>
      </c>
      <c r="Y18" s="71">
        <v>2611</v>
      </c>
      <c r="Z18" s="71">
        <v>900</v>
      </c>
      <c r="AA18" s="71">
        <v>6511</v>
      </c>
      <c r="AB18" s="71">
        <v>4200</v>
      </c>
      <c r="AC18" s="71">
        <v>4430</v>
      </c>
      <c r="AD18" s="71">
        <v>2072</v>
      </c>
      <c r="AE18" s="71">
        <v>2830</v>
      </c>
      <c r="AF18" s="71">
        <v>2786</v>
      </c>
      <c r="AG18" s="71">
        <v>2416</v>
      </c>
      <c r="AH18" s="71">
        <v>6250</v>
      </c>
      <c r="AI18" s="71">
        <v>25005</v>
      </c>
      <c r="AJ18" s="71">
        <v>21630</v>
      </c>
      <c r="AK18" s="71">
        <v>1800</v>
      </c>
      <c r="AL18" s="71">
        <v>10583</v>
      </c>
      <c r="AM18" s="71">
        <v>900</v>
      </c>
      <c r="AN18" s="71">
        <v>1080</v>
      </c>
      <c r="AO18" s="71"/>
      <c r="AP18" s="71">
        <v>1261</v>
      </c>
      <c r="AQ18" s="71"/>
      <c r="AR18" s="73"/>
      <c r="AS18" s="71">
        <v>3083</v>
      </c>
      <c r="AT18" s="71"/>
      <c r="AU18" s="71">
        <v>1471</v>
      </c>
      <c r="AV18" s="71">
        <v>10000</v>
      </c>
      <c r="AW18" s="71"/>
      <c r="AX18" s="71"/>
      <c r="AY18" s="71">
        <v>1130</v>
      </c>
      <c r="AZ18" s="71">
        <v>1847</v>
      </c>
      <c r="BA18" s="71">
        <v>7947</v>
      </c>
      <c r="BB18" s="71">
        <v>3110</v>
      </c>
      <c r="BC18" s="71">
        <v>2916</v>
      </c>
      <c r="BD18" s="71">
        <v>685007</v>
      </c>
      <c r="BE18" s="71">
        <v>8000</v>
      </c>
      <c r="BF18" s="71">
        <v>74763</v>
      </c>
      <c r="BG18" s="71"/>
      <c r="BH18" s="71">
        <v>80000</v>
      </c>
      <c r="BI18" s="71">
        <v>8000</v>
      </c>
      <c r="BJ18" s="71"/>
      <c r="BK18" s="99">
        <f t="shared" si="2"/>
        <v>1243582</v>
      </c>
    </row>
    <row r="19" spans="2:63" ht="12.75">
      <c r="B19" s="218" t="s">
        <v>581</v>
      </c>
      <c r="C19" s="71">
        <v>323730</v>
      </c>
      <c r="D19" s="71">
        <v>395159</v>
      </c>
      <c r="E19" s="71">
        <v>85410</v>
      </c>
      <c r="F19" s="71">
        <v>106576</v>
      </c>
      <c r="G19" s="71">
        <v>41589</v>
      </c>
      <c r="H19" s="71">
        <v>86360</v>
      </c>
      <c r="I19" s="71">
        <v>39898</v>
      </c>
      <c r="J19" s="71">
        <v>13948</v>
      </c>
      <c r="K19" s="71">
        <v>13948</v>
      </c>
      <c r="L19" s="71">
        <v>13948</v>
      </c>
      <c r="M19" s="71">
        <v>13948</v>
      </c>
      <c r="N19" s="71">
        <v>27893</v>
      </c>
      <c r="O19" s="71">
        <v>13948</v>
      </c>
      <c r="P19" s="71">
        <v>25680</v>
      </c>
      <c r="Q19" s="71">
        <v>24948</v>
      </c>
      <c r="R19" s="71">
        <v>13948</v>
      </c>
      <c r="S19" s="71">
        <v>13948</v>
      </c>
      <c r="T19" s="71">
        <v>13948</v>
      </c>
      <c r="U19" s="73">
        <v>22793</v>
      </c>
      <c r="V19" s="71">
        <v>13948</v>
      </c>
      <c r="W19" s="71">
        <v>51150</v>
      </c>
      <c r="X19" s="71">
        <v>13948</v>
      </c>
      <c r="Y19" s="71">
        <v>13948</v>
      </c>
      <c r="Z19" s="71">
        <v>13948</v>
      </c>
      <c r="AA19" s="71">
        <v>13948</v>
      </c>
      <c r="AB19" s="71">
        <v>19540</v>
      </c>
      <c r="AC19" s="71">
        <v>13948</v>
      </c>
      <c r="AD19" s="71">
        <v>13948</v>
      </c>
      <c r="AE19" s="71">
        <v>13948</v>
      </c>
      <c r="AF19" s="71">
        <v>13948</v>
      </c>
      <c r="AG19" s="71">
        <v>13948</v>
      </c>
      <c r="AH19" s="71">
        <v>13948</v>
      </c>
      <c r="AI19" s="71">
        <v>27080</v>
      </c>
      <c r="AJ19" s="71">
        <v>28127</v>
      </c>
      <c r="AK19" s="71">
        <v>13948</v>
      </c>
      <c r="AL19" s="71">
        <v>13948</v>
      </c>
      <c r="AM19" s="71">
        <v>19540</v>
      </c>
      <c r="AN19" s="71">
        <v>13948</v>
      </c>
      <c r="AO19" s="71">
        <v>39669</v>
      </c>
      <c r="AP19" s="71">
        <v>133136</v>
      </c>
      <c r="AQ19" s="71">
        <v>66793</v>
      </c>
      <c r="AR19" s="71">
        <v>32293</v>
      </c>
      <c r="AS19" s="71">
        <v>50802</v>
      </c>
      <c r="AT19" s="71">
        <v>42533</v>
      </c>
      <c r="AU19" s="71">
        <v>312117</v>
      </c>
      <c r="AV19" s="71">
        <v>77631</v>
      </c>
      <c r="AW19" s="71">
        <v>39431</v>
      </c>
      <c r="AX19" s="71">
        <v>14263</v>
      </c>
      <c r="AY19" s="71">
        <v>58528</v>
      </c>
      <c r="AZ19" s="71">
        <v>39516</v>
      </c>
      <c r="BA19" s="71">
        <v>37032</v>
      </c>
      <c r="BB19" s="71">
        <v>40251</v>
      </c>
      <c r="BC19" s="71">
        <v>96475</v>
      </c>
      <c r="BD19" s="71">
        <v>121475</v>
      </c>
      <c r="BE19" s="71">
        <v>38847</v>
      </c>
      <c r="BF19" s="71">
        <v>1164136</v>
      </c>
      <c r="BG19" s="71">
        <v>86195</v>
      </c>
      <c r="BH19" s="71">
        <v>265000</v>
      </c>
      <c r="BI19" s="71">
        <v>80000</v>
      </c>
      <c r="BJ19" s="71"/>
      <c r="BK19" s="99">
        <f t="shared" si="2"/>
        <v>4468452</v>
      </c>
    </row>
    <row r="20" spans="2:63" ht="24">
      <c r="B20" s="218" t="s">
        <v>582</v>
      </c>
      <c r="C20" s="71">
        <v>22317</v>
      </c>
      <c r="D20" s="71">
        <v>250490</v>
      </c>
      <c r="E20" s="71">
        <v>47278</v>
      </c>
      <c r="F20" s="71">
        <v>151503</v>
      </c>
      <c r="G20" s="73">
        <v>10227</v>
      </c>
      <c r="H20" s="71">
        <v>7446</v>
      </c>
      <c r="I20" s="73">
        <v>13713</v>
      </c>
      <c r="J20" s="71">
        <v>27012</v>
      </c>
      <c r="K20" s="71">
        <v>9000</v>
      </c>
      <c r="L20" s="73">
        <v>7521</v>
      </c>
      <c r="M20" s="71">
        <v>23950</v>
      </c>
      <c r="N20" s="71">
        <v>115392</v>
      </c>
      <c r="O20" s="73">
        <v>12344</v>
      </c>
      <c r="P20" s="71">
        <v>11280</v>
      </c>
      <c r="Q20" s="71">
        <v>42336</v>
      </c>
      <c r="R20" s="71">
        <v>3680</v>
      </c>
      <c r="S20" s="71">
        <v>65833</v>
      </c>
      <c r="T20" s="71">
        <v>62494</v>
      </c>
      <c r="U20" s="73">
        <v>13634</v>
      </c>
      <c r="V20" s="71">
        <v>27076</v>
      </c>
      <c r="W20" s="71">
        <v>15424</v>
      </c>
      <c r="X20" s="71">
        <v>37435</v>
      </c>
      <c r="Y20" s="71">
        <v>10416</v>
      </c>
      <c r="Z20" s="71">
        <v>5482</v>
      </c>
      <c r="AA20" s="71">
        <v>67634</v>
      </c>
      <c r="AB20" s="71">
        <v>48350</v>
      </c>
      <c r="AC20" s="73">
        <v>44594</v>
      </c>
      <c r="AD20" s="71">
        <v>17796</v>
      </c>
      <c r="AE20" s="71">
        <v>32522</v>
      </c>
      <c r="AF20" s="73">
        <v>12312</v>
      </c>
      <c r="AG20" s="71">
        <v>14966</v>
      </c>
      <c r="AH20" s="71">
        <v>11350</v>
      </c>
      <c r="AI20" s="71"/>
      <c r="AJ20" s="71">
        <v>39607</v>
      </c>
      <c r="AK20" s="71">
        <v>3671</v>
      </c>
      <c r="AL20" s="71">
        <v>50264</v>
      </c>
      <c r="AM20" s="71">
        <v>28000</v>
      </c>
      <c r="AN20" s="73"/>
      <c r="AO20" s="71">
        <v>12234</v>
      </c>
      <c r="AP20" s="71">
        <v>3719</v>
      </c>
      <c r="AQ20" s="73">
        <v>18130</v>
      </c>
      <c r="AR20" s="71">
        <v>18242</v>
      </c>
      <c r="AS20" s="73">
        <v>19758</v>
      </c>
      <c r="AT20" s="73">
        <v>20143</v>
      </c>
      <c r="AU20" s="71">
        <v>13821</v>
      </c>
      <c r="AV20" s="71">
        <v>41489</v>
      </c>
      <c r="AW20" s="73">
        <v>5811</v>
      </c>
      <c r="AX20" s="73">
        <v>15626</v>
      </c>
      <c r="AY20" s="71">
        <v>7872</v>
      </c>
      <c r="AZ20" s="71">
        <v>15374</v>
      </c>
      <c r="BA20" s="71">
        <v>16285</v>
      </c>
      <c r="BB20" s="71">
        <v>7475</v>
      </c>
      <c r="BC20" s="71">
        <v>43555</v>
      </c>
      <c r="BD20" s="71">
        <v>355690</v>
      </c>
      <c r="BE20" s="71">
        <v>330087</v>
      </c>
      <c r="BF20" s="71">
        <v>460667</v>
      </c>
      <c r="BG20" s="73">
        <v>18834</v>
      </c>
      <c r="BH20" s="73">
        <v>73000</v>
      </c>
      <c r="BI20" s="73">
        <v>30000</v>
      </c>
      <c r="BJ20" s="73"/>
      <c r="BK20" s="102">
        <f t="shared" si="2"/>
        <v>2892161</v>
      </c>
    </row>
    <row r="21" spans="2:64" ht="13.5" thickBot="1">
      <c r="B21" s="221" t="s">
        <v>622</v>
      </c>
      <c r="C21" s="92">
        <f>SUM(C14:C20)</f>
        <v>1683698</v>
      </c>
      <c r="D21" s="92">
        <f aca="true" t="shared" si="3" ref="D21:BI21">SUM(D14:D20)</f>
        <v>9016015</v>
      </c>
      <c r="E21" s="92">
        <f t="shared" si="3"/>
        <v>1279777</v>
      </c>
      <c r="F21" s="92">
        <f t="shared" si="3"/>
        <v>765056</v>
      </c>
      <c r="G21" s="92">
        <f t="shared" si="3"/>
        <v>393136</v>
      </c>
      <c r="H21" s="92">
        <f t="shared" si="3"/>
        <v>617957</v>
      </c>
      <c r="I21" s="92">
        <f t="shared" si="3"/>
        <v>554751</v>
      </c>
      <c r="J21" s="92">
        <f t="shared" si="3"/>
        <v>115824</v>
      </c>
      <c r="K21" s="92">
        <f t="shared" si="3"/>
        <v>194619</v>
      </c>
      <c r="L21" s="92">
        <f t="shared" si="3"/>
        <v>112496</v>
      </c>
      <c r="M21" s="92">
        <f t="shared" si="3"/>
        <v>156260</v>
      </c>
      <c r="N21" s="92">
        <f t="shared" si="3"/>
        <v>574525</v>
      </c>
      <c r="O21" s="92">
        <f t="shared" si="3"/>
        <v>128712</v>
      </c>
      <c r="P21" s="92">
        <f t="shared" si="3"/>
        <v>250619</v>
      </c>
      <c r="Q21" s="92">
        <f t="shared" si="3"/>
        <v>385362</v>
      </c>
      <c r="R21" s="92">
        <f t="shared" si="3"/>
        <v>141442</v>
      </c>
      <c r="S21" s="92">
        <f t="shared" si="3"/>
        <v>266792</v>
      </c>
      <c r="T21" s="92">
        <f t="shared" si="3"/>
        <v>345001</v>
      </c>
      <c r="U21" s="92">
        <f t="shared" si="3"/>
        <v>128100</v>
      </c>
      <c r="V21" s="92">
        <f t="shared" si="3"/>
        <v>343833</v>
      </c>
      <c r="W21" s="92">
        <f t="shared" si="3"/>
        <v>573587</v>
      </c>
      <c r="X21" s="92">
        <f t="shared" si="3"/>
        <v>132271</v>
      </c>
      <c r="Y21" s="92">
        <f t="shared" si="3"/>
        <v>233698</v>
      </c>
      <c r="Z21" s="92">
        <f t="shared" si="3"/>
        <v>130908</v>
      </c>
      <c r="AA21" s="92">
        <f t="shared" si="3"/>
        <v>498436</v>
      </c>
      <c r="AB21" s="92">
        <f t="shared" si="3"/>
        <v>288764</v>
      </c>
      <c r="AC21" s="92">
        <f t="shared" si="3"/>
        <v>298930</v>
      </c>
      <c r="AD21" s="92">
        <f t="shared" si="3"/>
        <v>157974</v>
      </c>
      <c r="AE21" s="92">
        <f t="shared" si="3"/>
        <v>214255</v>
      </c>
      <c r="AF21" s="92">
        <f t="shared" si="3"/>
        <v>89052</v>
      </c>
      <c r="AG21" s="92">
        <f t="shared" si="3"/>
        <v>198422</v>
      </c>
      <c r="AH21" s="92">
        <f t="shared" si="3"/>
        <v>199224</v>
      </c>
      <c r="AI21" s="92">
        <f t="shared" si="3"/>
        <v>325048</v>
      </c>
      <c r="AJ21" s="92">
        <f t="shared" si="3"/>
        <v>501970</v>
      </c>
      <c r="AK21" s="92">
        <f t="shared" si="3"/>
        <v>200842</v>
      </c>
      <c r="AL21" s="92">
        <f t="shared" si="3"/>
        <v>455173</v>
      </c>
      <c r="AM21" s="92">
        <f t="shared" si="3"/>
        <v>225127</v>
      </c>
      <c r="AN21" s="92">
        <f t="shared" si="3"/>
        <v>142078</v>
      </c>
      <c r="AO21" s="92">
        <f t="shared" si="3"/>
        <v>309749</v>
      </c>
      <c r="AP21" s="92">
        <f t="shared" si="3"/>
        <v>400651</v>
      </c>
      <c r="AQ21" s="92">
        <f t="shared" si="3"/>
        <v>567369</v>
      </c>
      <c r="AR21" s="92">
        <f t="shared" si="3"/>
        <v>513567</v>
      </c>
      <c r="AS21" s="92">
        <f t="shared" si="3"/>
        <v>685418</v>
      </c>
      <c r="AT21" s="92">
        <f t="shared" si="3"/>
        <v>441411</v>
      </c>
      <c r="AU21" s="92">
        <f t="shared" si="3"/>
        <v>625928</v>
      </c>
      <c r="AV21" s="92">
        <f t="shared" si="3"/>
        <v>1819426</v>
      </c>
      <c r="AW21" s="92">
        <f t="shared" si="3"/>
        <v>285659</v>
      </c>
      <c r="AX21" s="92">
        <f t="shared" si="3"/>
        <v>259250</v>
      </c>
      <c r="AY21" s="92">
        <f t="shared" si="3"/>
        <v>547404</v>
      </c>
      <c r="AZ21" s="92">
        <f t="shared" si="3"/>
        <v>455653</v>
      </c>
      <c r="BA21" s="92">
        <f t="shared" si="3"/>
        <v>1330105</v>
      </c>
      <c r="BB21" s="92">
        <f t="shared" si="3"/>
        <v>335713</v>
      </c>
      <c r="BC21" s="92">
        <f t="shared" si="3"/>
        <v>499921</v>
      </c>
      <c r="BD21" s="92">
        <f t="shared" si="3"/>
        <v>3887839</v>
      </c>
      <c r="BE21" s="92">
        <f t="shared" si="3"/>
        <v>1215787</v>
      </c>
      <c r="BF21" s="92">
        <f t="shared" si="3"/>
        <v>4123310</v>
      </c>
      <c r="BG21" s="92">
        <f t="shared" si="3"/>
        <v>790400</v>
      </c>
      <c r="BH21" s="92">
        <f t="shared" si="3"/>
        <v>2689881</v>
      </c>
      <c r="BI21" s="92">
        <f t="shared" si="3"/>
        <v>1207982</v>
      </c>
      <c r="BJ21" s="226"/>
      <c r="BK21" s="188">
        <f t="shared" si="2"/>
        <v>45312157</v>
      </c>
      <c r="BL21" s="10"/>
    </row>
    <row r="22" spans="2:63" ht="13.5" thickBot="1">
      <c r="B22" s="378" t="s">
        <v>569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80"/>
    </row>
    <row r="23" spans="2:63" ht="12.75">
      <c r="B23" s="217" t="s">
        <v>583</v>
      </c>
      <c r="C23" s="69">
        <v>3662794</v>
      </c>
      <c r="D23" s="69">
        <v>25591013</v>
      </c>
      <c r="E23" s="69">
        <v>1194249</v>
      </c>
      <c r="F23" s="69">
        <v>944093</v>
      </c>
      <c r="G23" s="69">
        <v>871482</v>
      </c>
      <c r="H23" s="69">
        <v>1771184</v>
      </c>
      <c r="I23" s="69">
        <v>142678</v>
      </c>
      <c r="J23" s="69">
        <v>634280</v>
      </c>
      <c r="K23" s="69">
        <v>723805</v>
      </c>
      <c r="L23" s="69">
        <v>720119</v>
      </c>
      <c r="M23" s="69">
        <v>607415</v>
      </c>
      <c r="N23" s="69">
        <v>786312</v>
      </c>
      <c r="O23" s="69">
        <v>585175</v>
      </c>
      <c r="P23" s="69">
        <v>912169</v>
      </c>
      <c r="Q23" s="69">
        <v>1045733</v>
      </c>
      <c r="R23" s="69">
        <v>728824</v>
      </c>
      <c r="S23" s="69">
        <v>554133</v>
      </c>
      <c r="T23" s="69">
        <v>664499</v>
      </c>
      <c r="U23" s="69">
        <v>648573</v>
      </c>
      <c r="V23" s="69">
        <v>2844711</v>
      </c>
      <c r="W23" s="69">
        <v>960947</v>
      </c>
      <c r="X23" s="69">
        <v>571410</v>
      </c>
      <c r="Y23" s="69">
        <v>625052</v>
      </c>
      <c r="Z23" s="69">
        <v>546282</v>
      </c>
      <c r="AA23" s="69">
        <v>2573847</v>
      </c>
      <c r="AB23" s="69">
        <v>788827</v>
      </c>
      <c r="AC23" s="69">
        <v>1201470</v>
      </c>
      <c r="AD23" s="69">
        <v>495964</v>
      </c>
      <c r="AE23" s="69">
        <v>872055</v>
      </c>
      <c r="AF23" s="69">
        <v>418557</v>
      </c>
      <c r="AG23" s="69">
        <v>819540</v>
      </c>
      <c r="AH23" s="69">
        <v>2010765</v>
      </c>
      <c r="AI23" s="69">
        <v>630384</v>
      </c>
      <c r="AJ23" s="69">
        <v>1140754</v>
      </c>
      <c r="AK23" s="69">
        <v>563803</v>
      </c>
      <c r="AL23" s="69">
        <v>1315830</v>
      </c>
      <c r="AM23" s="69">
        <v>1465324</v>
      </c>
      <c r="AN23" s="69">
        <v>533073</v>
      </c>
      <c r="AO23" s="69">
        <v>1643049</v>
      </c>
      <c r="AP23" s="69">
        <v>1202843</v>
      </c>
      <c r="AQ23" s="69">
        <v>1111717</v>
      </c>
      <c r="AR23" s="69">
        <v>934744</v>
      </c>
      <c r="AS23" s="69">
        <v>998884</v>
      </c>
      <c r="AT23" s="69">
        <v>672858</v>
      </c>
      <c r="AU23" s="69">
        <v>1601188</v>
      </c>
      <c r="AV23" s="69">
        <v>48504941</v>
      </c>
      <c r="AW23" s="69">
        <v>672337</v>
      </c>
      <c r="AX23" s="69">
        <v>479576</v>
      </c>
      <c r="AY23" s="69">
        <v>886909</v>
      </c>
      <c r="AZ23" s="69">
        <v>484590</v>
      </c>
      <c r="BA23" s="69">
        <v>1618604</v>
      </c>
      <c r="BB23" s="69">
        <v>1323588</v>
      </c>
      <c r="BC23" s="69">
        <v>275760</v>
      </c>
      <c r="BD23" s="69">
        <v>256536</v>
      </c>
      <c r="BE23" s="69">
        <v>156930</v>
      </c>
      <c r="BF23" s="69">
        <v>416223</v>
      </c>
      <c r="BG23" s="69">
        <v>326062</v>
      </c>
      <c r="BH23" s="69">
        <v>6324598</v>
      </c>
      <c r="BI23" s="69">
        <v>174000</v>
      </c>
      <c r="BJ23" s="69"/>
      <c r="BK23" s="100">
        <f aca="true" t="shared" si="4" ref="BK23:BK32">SUM(C23:BJ23)</f>
        <v>133233062</v>
      </c>
    </row>
    <row r="24" spans="2:63" ht="12.75">
      <c r="B24" s="218" t="s">
        <v>584</v>
      </c>
      <c r="C24" s="71">
        <v>3937825</v>
      </c>
      <c r="D24" s="71">
        <v>19630279</v>
      </c>
      <c r="E24" s="71">
        <v>438055</v>
      </c>
      <c r="F24" s="71">
        <v>483642</v>
      </c>
      <c r="G24" s="71">
        <v>523425</v>
      </c>
      <c r="H24" s="71">
        <v>573373</v>
      </c>
      <c r="I24" s="71">
        <v>64028</v>
      </c>
      <c r="J24" s="71">
        <v>20725</v>
      </c>
      <c r="K24" s="71">
        <v>81024</v>
      </c>
      <c r="L24" s="71">
        <v>10317</v>
      </c>
      <c r="M24" s="71"/>
      <c r="N24" s="71">
        <v>389293</v>
      </c>
      <c r="O24" s="71">
        <v>42645</v>
      </c>
      <c r="P24" s="71">
        <v>79599</v>
      </c>
      <c r="Q24" s="71">
        <v>338746</v>
      </c>
      <c r="R24" s="71">
        <v>6010</v>
      </c>
      <c r="S24" s="71">
        <v>17188</v>
      </c>
      <c r="T24" s="71">
        <v>21820</v>
      </c>
      <c r="U24" s="71">
        <v>13240</v>
      </c>
      <c r="V24" s="71">
        <v>38501</v>
      </c>
      <c r="W24" s="71">
        <v>1089304</v>
      </c>
      <c r="X24" s="71">
        <v>5585</v>
      </c>
      <c r="Y24" s="71">
        <v>221052</v>
      </c>
      <c r="Z24" s="71">
        <v>278374</v>
      </c>
      <c r="AA24" s="71">
        <v>30927</v>
      </c>
      <c r="AB24" s="71">
        <v>22620</v>
      </c>
      <c r="AC24" s="71">
        <v>38545</v>
      </c>
      <c r="AD24" s="71">
        <v>15798</v>
      </c>
      <c r="AE24" s="71">
        <v>257609</v>
      </c>
      <c r="AF24" s="71">
        <v>383815</v>
      </c>
      <c r="AG24" s="71">
        <v>202867</v>
      </c>
      <c r="AH24" s="71">
        <v>64416</v>
      </c>
      <c r="AI24" s="71">
        <v>538296</v>
      </c>
      <c r="AJ24" s="71">
        <v>478407</v>
      </c>
      <c r="AK24" s="71">
        <v>10000</v>
      </c>
      <c r="AL24" s="71">
        <v>1084480</v>
      </c>
      <c r="AM24" s="71">
        <v>20521</v>
      </c>
      <c r="AN24" s="71"/>
      <c r="AO24" s="71">
        <v>2551451</v>
      </c>
      <c r="AP24" s="71">
        <v>673820</v>
      </c>
      <c r="AQ24" s="71">
        <v>219292</v>
      </c>
      <c r="AR24" s="71">
        <v>504114</v>
      </c>
      <c r="AS24" s="71">
        <v>289266</v>
      </c>
      <c r="AT24" s="71">
        <v>2399273</v>
      </c>
      <c r="AU24" s="71">
        <v>1039922</v>
      </c>
      <c r="AV24" s="71">
        <v>16508082</v>
      </c>
      <c r="AW24" s="71">
        <v>2596760</v>
      </c>
      <c r="AX24" s="71">
        <v>2756497</v>
      </c>
      <c r="AY24" s="71">
        <v>1304792</v>
      </c>
      <c r="AZ24" s="71">
        <v>3063407</v>
      </c>
      <c r="BA24" s="71">
        <v>5919612</v>
      </c>
      <c r="BB24" s="71">
        <v>3303746</v>
      </c>
      <c r="BC24" s="71">
        <v>228059</v>
      </c>
      <c r="BD24" s="71">
        <v>242389</v>
      </c>
      <c r="BE24" s="71">
        <v>317601</v>
      </c>
      <c r="BF24" s="71">
        <v>328199</v>
      </c>
      <c r="BG24" s="71">
        <v>395334</v>
      </c>
      <c r="BH24" s="71">
        <v>10891016</v>
      </c>
      <c r="BI24" s="71">
        <v>178000</v>
      </c>
      <c r="BJ24" s="71"/>
      <c r="BK24" s="99">
        <f t="shared" si="4"/>
        <v>87162983</v>
      </c>
    </row>
    <row r="25" spans="2:63" ht="24">
      <c r="B25" s="219" t="s">
        <v>677</v>
      </c>
      <c r="C25" s="71">
        <v>121153</v>
      </c>
      <c r="D25" s="71">
        <v>9645995</v>
      </c>
      <c r="E25" s="71">
        <v>118670</v>
      </c>
      <c r="F25" s="71">
        <v>24031</v>
      </c>
      <c r="G25" s="71">
        <v>114633</v>
      </c>
      <c r="H25" s="71">
        <v>44290</v>
      </c>
      <c r="I25" s="71"/>
      <c r="J25" s="71">
        <v>47995</v>
      </c>
      <c r="K25" s="71">
        <v>83509</v>
      </c>
      <c r="L25" s="71">
        <v>40277</v>
      </c>
      <c r="M25" s="71">
        <v>91639</v>
      </c>
      <c r="N25" s="71">
        <v>105672</v>
      </c>
      <c r="O25" s="71"/>
      <c r="P25" s="71">
        <v>50658</v>
      </c>
      <c r="Q25" s="71">
        <v>51181</v>
      </c>
      <c r="R25" s="71">
        <v>45014</v>
      </c>
      <c r="S25" s="71">
        <v>59231</v>
      </c>
      <c r="T25" s="71">
        <v>79424</v>
      </c>
      <c r="U25" s="71">
        <v>75816</v>
      </c>
      <c r="V25" s="71">
        <v>71076</v>
      </c>
      <c r="W25" s="71">
        <v>103215</v>
      </c>
      <c r="X25" s="71">
        <v>49754</v>
      </c>
      <c r="Y25" s="71">
        <v>66339</v>
      </c>
      <c r="Z25" s="71">
        <v>54491</v>
      </c>
      <c r="AA25" s="71">
        <v>54491</v>
      </c>
      <c r="AB25" s="71">
        <v>62945</v>
      </c>
      <c r="AC25" s="71">
        <v>78185</v>
      </c>
      <c r="AD25" s="71">
        <v>63968</v>
      </c>
      <c r="AE25" s="71">
        <v>52122</v>
      </c>
      <c r="AF25" s="71">
        <v>68445</v>
      </c>
      <c r="AG25" s="71">
        <v>93891</v>
      </c>
      <c r="AH25" s="71">
        <v>94860</v>
      </c>
      <c r="AI25" s="71">
        <v>49206</v>
      </c>
      <c r="AJ25" s="71">
        <v>132141</v>
      </c>
      <c r="AK25" s="71">
        <v>60141</v>
      </c>
      <c r="AL25" s="71">
        <v>171402</v>
      </c>
      <c r="AM25" s="71">
        <v>51940</v>
      </c>
      <c r="AN25" s="71">
        <v>62875</v>
      </c>
      <c r="AO25" s="71">
        <v>39258</v>
      </c>
      <c r="AP25" s="71">
        <v>56740</v>
      </c>
      <c r="AQ25" s="71">
        <v>3113519</v>
      </c>
      <c r="AR25" s="71">
        <v>1297742</v>
      </c>
      <c r="AS25" s="71">
        <v>104741</v>
      </c>
      <c r="AT25" s="71">
        <v>321780</v>
      </c>
      <c r="AU25" s="71">
        <v>87194</v>
      </c>
      <c r="AV25" s="71">
        <v>31002445</v>
      </c>
      <c r="AW25" s="71">
        <v>4456752</v>
      </c>
      <c r="AX25" s="71">
        <v>54292098</v>
      </c>
      <c r="AY25" s="71">
        <v>121671</v>
      </c>
      <c r="AZ25" s="71">
        <v>1521047</v>
      </c>
      <c r="BA25" s="71">
        <v>5487350</v>
      </c>
      <c r="BB25" s="71">
        <v>693008</v>
      </c>
      <c r="BC25" s="71">
        <v>101389</v>
      </c>
      <c r="BD25" s="71">
        <v>3531836</v>
      </c>
      <c r="BE25" s="71">
        <v>39285</v>
      </c>
      <c r="BF25" s="71">
        <v>34808</v>
      </c>
      <c r="BG25" s="71">
        <v>87948</v>
      </c>
      <c r="BH25" s="71">
        <v>3686500</v>
      </c>
      <c r="BI25" s="71">
        <v>49350</v>
      </c>
      <c r="BJ25" s="71"/>
      <c r="BK25" s="99">
        <f t="shared" si="4"/>
        <v>122367136</v>
      </c>
    </row>
    <row r="26" spans="2:63" ht="36.75" customHeight="1">
      <c r="B26" s="218" t="s">
        <v>681</v>
      </c>
      <c r="C26" s="71">
        <v>1443420</v>
      </c>
      <c r="D26" s="71">
        <v>22475379</v>
      </c>
      <c r="E26" s="71">
        <v>902003</v>
      </c>
      <c r="F26" s="71">
        <v>1283585</v>
      </c>
      <c r="G26" s="71">
        <v>649823</v>
      </c>
      <c r="H26" s="71">
        <v>753199</v>
      </c>
      <c r="I26" s="71">
        <v>81651</v>
      </c>
      <c r="J26" s="71">
        <v>147622</v>
      </c>
      <c r="K26" s="71">
        <v>16007</v>
      </c>
      <c r="L26" s="71">
        <v>103389</v>
      </c>
      <c r="M26" s="71">
        <v>18100</v>
      </c>
      <c r="N26" s="71">
        <v>375809</v>
      </c>
      <c r="O26" s="71">
        <v>22525</v>
      </c>
      <c r="P26" s="71">
        <v>21105</v>
      </c>
      <c r="Q26" s="71">
        <v>158372</v>
      </c>
      <c r="R26" s="71">
        <v>22317</v>
      </c>
      <c r="S26" s="71">
        <v>172426</v>
      </c>
      <c r="T26" s="71">
        <v>196167</v>
      </c>
      <c r="U26" s="71">
        <v>111402</v>
      </c>
      <c r="V26" s="71">
        <v>121298</v>
      </c>
      <c r="W26" s="71">
        <v>212498</v>
      </c>
      <c r="X26" s="71">
        <v>95033</v>
      </c>
      <c r="Y26" s="71">
        <v>18731</v>
      </c>
      <c r="Z26" s="71">
        <v>20046</v>
      </c>
      <c r="AA26" s="71">
        <v>37395</v>
      </c>
      <c r="AB26" s="71">
        <v>14871</v>
      </c>
      <c r="AC26" s="71">
        <v>222472</v>
      </c>
      <c r="AD26" s="71">
        <v>101876</v>
      </c>
      <c r="AE26" s="71">
        <v>17759</v>
      </c>
      <c r="AF26" s="71">
        <v>25416</v>
      </c>
      <c r="AG26" s="71">
        <v>88538</v>
      </c>
      <c r="AH26" s="71">
        <v>87528</v>
      </c>
      <c r="AI26" s="71">
        <v>45252</v>
      </c>
      <c r="AJ26" s="71">
        <v>180076</v>
      </c>
      <c r="AK26" s="71">
        <v>153974</v>
      </c>
      <c r="AL26" s="71">
        <v>49036</v>
      </c>
      <c r="AM26" s="71">
        <v>69590</v>
      </c>
      <c r="AN26" s="71">
        <v>36201</v>
      </c>
      <c r="AO26" s="71">
        <v>416104</v>
      </c>
      <c r="AP26" s="71">
        <v>736710</v>
      </c>
      <c r="AQ26" s="71">
        <v>744758</v>
      </c>
      <c r="AR26" s="71">
        <v>905253</v>
      </c>
      <c r="AS26" s="71">
        <v>614135</v>
      </c>
      <c r="AT26" s="71">
        <v>18857861</v>
      </c>
      <c r="AU26" s="71">
        <v>3240939</v>
      </c>
      <c r="AV26" s="71">
        <v>2494396</v>
      </c>
      <c r="AW26" s="71">
        <v>477796</v>
      </c>
      <c r="AX26" s="71">
        <v>453942</v>
      </c>
      <c r="AY26" s="71">
        <v>736633</v>
      </c>
      <c r="AZ26" s="71">
        <v>478729</v>
      </c>
      <c r="BA26" s="71">
        <v>797438</v>
      </c>
      <c r="BB26" s="71">
        <v>598774</v>
      </c>
      <c r="BC26" s="71">
        <v>91271</v>
      </c>
      <c r="BD26" s="71">
        <v>616478</v>
      </c>
      <c r="BE26" s="71">
        <v>160918</v>
      </c>
      <c r="BF26" s="71">
        <v>548642</v>
      </c>
      <c r="BG26" s="71">
        <v>293327</v>
      </c>
      <c r="BH26" s="71">
        <v>5982086</v>
      </c>
      <c r="BI26" s="71">
        <v>584000</v>
      </c>
      <c r="BJ26" s="71"/>
      <c r="BK26" s="99">
        <f t="shared" si="4"/>
        <v>70382081</v>
      </c>
    </row>
    <row r="27" spans="2:63" ht="12.75">
      <c r="B27" s="218" t="s">
        <v>585</v>
      </c>
      <c r="C27" s="71">
        <v>1209371</v>
      </c>
      <c r="D27" s="71">
        <v>24483831</v>
      </c>
      <c r="E27" s="71">
        <v>654791</v>
      </c>
      <c r="F27" s="71">
        <v>1273630</v>
      </c>
      <c r="G27" s="71">
        <v>721168</v>
      </c>
      <c r="H27" s="71">
        <v>585047</v>
      </c>
      <c r="I27" s="71">
        <v>145343</v>
      </c>
      <c r="J27" s="71">
        <v>330965</v>
      </c>
      <c r="K27" s="71">
        <v>620571</v>
      </c>
      <c r="L27" s="71">
        <v>204102</v>
      </c>
      <c r="M27" s="71">
        <v>372285</v>
      </c>
      <c r="N27" s="71">
        <v>424729</v>
      </c>
      <c r="O27" s="71">
        <v>481192</v>
      </c>
      <c r="P27" s="71">
        <v>481540</v>
      </c>
      <c r="Q27" s="71">
        <v>459237</v>
      </c>
      <c r="R27" s="71">
        <v>384021</v>
      </c>
      <c r="S27" s="71">
        <v>358663</v>
      </c>
      <c r="T27" s="71">
        <v>508494</v>
      </c>
      <c r="U27" s="71">
        <v>264488</v>
      </c>
      <c r="V27" s="71">
        <v>600568</v>
      </c>
      <c r="W27" s="71">
        <v>471272</v>
      </c>
      <c r="X27" s="71">
        <v>236615</v>
      </c>
      <c r="Y27" s="71">
        <v>192362</v>
      </c>
      <c r="Z27" s="71">
        <v>226225</v>
      </c>
      <c r="AA27" s="71">
        <v>1351040</v>
      </c>
      <c r="AB27" s="71">
        <v>555118</v>
      </c>
      <c r="AC27" s="71">
        <v>326023</v>
      </c>
      <c r="AD27" s="71">
        <v>304422</v>
      </c>
      <c r="AE27" s="71">
        <v>263089</v>
      </c>
      <c r="AF27" s="71">
        <v>203375</v>
      </c>
      <c r="AG27" s="71">
        <v>308069</v>
      </c>
      <c r="AH27" s="71">
        <v>277590</v>
      </c>
      <c r="AI27" s="71">
        <v>302584</v>
      </c>
      <c r="AJ27" s="71">
        <v>765117</v>
      </c>
      <c r="AK27" s="71">
        <v>402405</v>
      </c>
      <c r="AL27" s="71">
        <v>641910</v>
      </c>
      <c r="AM27" s="71">
        <v>337345</v>
      </c>
      <c r="AN27" s="71">
        <v>251029</v>
      </c>
      <c r="AO27" s="71">
        <v>781939</v>
      </c>
      <c r="AP27" s="71">
        <v>569858</v>
      </c>
      <c r="AQ27" s="71">
        <v>1077054</v>
      </c>
      <c r="AR27" s="71">
        <v>740113</v>
      </c>
      <c r="AS27" s="71">
        <v>1003723</v>
      </c>
      <c r="AT27" s="71">
        <v>989820</v>
      </c>
      <c r="AU27" s="71">
        <v>1270203</v>
      </c>
      <c r="AV27" s="71">
        <v>2161611</v>
      </c>
      <c r="AW27" s="71">
        <v>522437</v>
      </c>
      <c r="AX27" s="71">
        <v>654709</v>
      </c>
      <c r="AY27" s="71">
        <v>596402</v>
      </c>
      <c r="AZ27" s="71">
        <v>635809</v>
      </c>
      <c r="BA27" s="71">
        <v>1494430</v>
      </c>
      <c r="BB27" s="71">
        <v>506641</v>
      </c>
      <c r="BC27" s="71">
        <v>77503</v>
      </c>
      <c r="BD27" s="71">
        <v>531720</v>
      </c>
      <c r="BE27" s="71">
        <v>150853</v>
      </c>
      <c r="BF27" s="71">
        <v>560875</v>
      </c>
      <c r="BG27" s="71">
        <v>199636</v>
      </c>
      <c r="BH27" s="71">
        <v>2955694</v>
      </c>
      <c r="BI27" s="71">
        <v>609000</v>
      </c>
      <c r="BJ27" s="71"/>
      <c r="BK27" s="99">
        <f t="shared" si="4"/>
        <v>60069656</v>
      </c>
    </row>
    <row r="28" spans="2:63" ht="24">
      <c r="B28" s="218" t="s">
        <v>586</v>
      </c>
      <c r="C28" s="71">
        <v>59000</v>
      </c>
      <c r="D28" s="71">
        <v>670138</v>
      </c>
      <c r="E28" s="71">
        <v>2552898</v>
      </c>
      <c r="F28" s="71">
        <v>7102</v>
      </c>
      <c r="G28" s="71">
        <v>3400</v>
      </c>
      <c r="H28" s="71">
        <v>16674</v>
      </c>
      <c r="I28" s="71">
        <v>4686</v>
      </c>
      <c r="J28" s="71"/>
      <c r="K28" s="73"/>
      <c r="L28" s="73"/>
      <c r="M28" s="73">
        <v>460</v>
      </c>
      <c r="N28" s="73"/>
      <c r="O28" s="73"/>
      <c r="P28" s="73"/>
      <c r="Q28" s="73">
        <v>19779</v>
      </c>
      <c r="R28" s="73"/>
      <c r="S28" s="73"/>
      <c r="T28" s="73"/>
      <c r="U28" s="73"/>
      <c r="V28" s="71">
        <v>7600</v>
      </c>
      <c r="W28" s="73"/>
      <c r="X28" s="73">
        <v>5359</v>
      </c>
      <c r="Y28" s="71"/>
      <c r="Z28" s="71">
        <v>10707</v>
      </c>
      <c r="AA28" s="71">
        <v>33259</v>
      </c>
      <c r="AB28" s="71">
        <v>18195</v>
      </c>
      <c r="AC28" s="71"/>
      <c r="AD28" s="71">
        <v>11533</v>
      </c>
      <c r="AE28" s="71"/>
      <c r="AF28" s="71"/>
      <c r="AG28" s="73">
        <v>33925</v>
      </c>
      <c r="AH28" s="73"/>
      <c r="AI28" s="73"/>
      <c r="AJ28" s="73"/>
      <c r="AK28" s="71">
        <v>31339</v>
      </c>
      <c r="AL28" s="73">
        <v>5408</v>
      </c>
      <c r="AM28" s="73"/>
      <c r="AN28" s="71">
        <v>1857</v>
      </c>
      <c r="AO28" s="71">
        <v>510</v>
      </c>
      <c r="AP28" s="71">
        <v>15000</v>
      </c>
      <c r="AQ28" s="73">
        <v>851051</v>
      </c>
      <c r="AR28" s="71">
        <v>21331</v>
      </c>
      <c r="AS28" s="71">
        <v>6602</v>
      </c>
      <c r="AT28" s="71">
        <v>165584</v>
      </c>
      <c r="AU28" s="71">
        <v>261950</v>
      </c>
      <c r="AV28" s="71">
        <v>2537500</v>
      </c>
      <c r="AW28" s="71">
        <v>820053</v>
      </c>
      <c r="AX28" s="71"/>
      <c r="AY28" s="71">
        <v>49500</v>
      </c>
      <c r="AZ28" s="71">
        <v>1098680</v>
      </c>
      <c r="BA28" s="71">
        <v>709069</v>
      </c>
      <c r="BB28" s="71">
        <v>59126</v>
      </c>
      <c r="BC28" s="71"/>
      <c r="BD28" s="71">
        <v>30805</v>
      </c>
      <c r="BE28" s="71">
        <v>243</v>
      </c>
      <c r="BF28" s="71">
        <v>82194</v>
      </c>
      <c r="BG28" s="73"/>
      <c r="BH28" s="73">
        <v>193964</v>
      </c>
      <c r="BI28" s="73">
        <v>215000</v>
      </c>
      <c r="BJ28" s="73"/>
      <c r="BK28" s="99">
        <f t="shared" si="4"/>
        <v>10611481</v>
      </c>
    </row>
    <row r="29" spans="2:63" ht="12.75">
      <c r="B29" s="218" t="s">
        <v>587</v>
      </c>
      <c r="C29" s="71"/>
      <c r="D29" s="71"/>
      <c r="E29" s="71">
        <v>9000000</v>
      </c>
      <c r="F29" s="71"/>
      <c r="G29" s="71"/>
      <c r="H29" s="71"/>
      <c r="I29" s="71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1">
        <v>1350000</v>
      </c>
      <c r="AR29" s="73"/>
      <c r="AS29" s="73"/>
      <c r="AT29" s="71"/>
      <c r="AU29" s="73"/>
      <c r="AV29" s="71">
        <v>10150000</v>
      </c>
      <c r="AW29" s="71">
        <v>950000</v>
      </c>
      <c r="AX29" s="73"/>
      <c r="AY29" s="71"/>
      <c r="AZ29" s="71">
        <v>2960999</v>
      </c>
      <c r="BA29" s="71">
        <v>3180000</v>
      </c>
      <c r="BB29" s="71"/>
      <c r="BC29" s="71"/>
      <c r="BD29" s="154"/>
      <c r="BE29" s="71"/>
      <c r="BF29" s="73"/>
      <c r="BG29" s="73"/>
      <c r="BH29" s="73">
        <v>525000</v>
      </c>
      <c r="BI29" s="73"/>
      <c r="BJ29" s="73"/>
      <c r="BK29" s="99">
        <f t="shared" si="4"/>
        <v>28115999</v>
      </c>
    </row>
    <row r="30" spans="2:63" ht="12.75">
      <c r="B30" s="218" t="s">
        <v>588</v>
      </c>
      <c r="C30" s="71">
        <v>1972146</v>
      </c>
      <c r="D30" s="71">
        <v>12415915</v>
      </c>
      <c r="E30" s="71">
        <v>997141</v>
      </c>
      <c r="F30" s="71">
        <v>1404962</v>
      </c>
      <c r="G30" s="71">
        <v>84265</v>
      </c>
      <c r="H30" s="71">
        <v>46019999</v>
      </c>
      <c r="I30" s="71">
        <v>172623</v>
      </c>
      <c r="J30" s="71">
        <v>87423</v>
      </c>
      <c r="K30" s="71">
        <v>349640</v>
      </c>
      <c r="L30" s="71">
        <v>504451</v>
      </c>
      <c r="M30" s="71">
        <v>331744</v>
      </c>
      <c r="N30" s="71">
        <v>591795</v>
      </c>
      <c r="O30" s="71">
        <v>211332</v>
      </c>
      <c r="P30" s="71">
        <v>308152</v>
      </c>
      <c r="Q30" s="71">
        <v>419776</v>
      </c>
      <c r="R30" s="71">
        <v>265603</v>
      </c>
      <c r="S30" s="71">
        <v>494496</v>
      </c>
      <c r="T30" s="71">
        <v>670829</v>
      </c>
      <c r="U30" s="71">
        <v>309699</v>
      </c>
      <c r="V30" s="71">
        <v>549990</v>
      </c>
      <c r="W30" s="71">
        <v>1094971</v>
      </c>
      <c r="X30" s="71">
        <v>333047</v>
      </c>
      <c r="Y30" s="71">
        <v>118946</v>
      </c>
      <c r="Z30" s="71">
        <v>229692</v>
      </c>
      <c r="AA30" s="71">
        <v>439862</v>
      </c>
      <c r="AB30" s="71">
        <v>774487</v>
      </c>
      <c r="AC30" s="71">
        <v>310833</v>
      </c>
      <c r="AD30" s="71">
        <v>109960</v>
      </c>
      <c r="AE30" s="71">
        <v>401615</v>
      </c>
      <c r="AF30" s="71">
        <v>219966</v>
      </c>
      <c r="AG30" s="71">
        <v>407621</v>
      </c>
      <c r="AH30" s="71">
        <v>327395</v>
      </c>
      <c r="AI30" s="71">
        <v>217785</v>
      </c>
      <c r="AJ30" s="71">
        <v>836137</v>
      </c>
      <c r="AK30" s="71">
        <v>273718</v>
      </c>
      <c r="AL30" s="71">
        <v>1135967</v>
      </c>
      <c r="AM30" s="71">
        <v>214637</v>
      </c>
      <c r="AN30" s="71">
        <v>314003</v>
      </c>
      <c r="AO30" s="71">
        <v>934940</v>
      </c>
      <c r="AP30" s="71">
        <v>361296</v>
      </c>
      <c r="AQ30" s="71">
        <v>7653800</v>
      </c>
      <c r="AR30" s="71">
        <v>75380</v>
      </c>
      <c r="AS30" s="71">
        <v>748262</v>
      </c>
      <c r="AT30" s="71">
        <v>1071087</v>
      </c>
      <c r="AU30" s="71">
        <v>1107683</v>
      </c>
      <c r="AV30" s="71">
        <v>9263703</v>
      </c>
      <c r="AW30" s="71">
        <v>1609460</v>
      </c>
      <c r="AX30" s="71">
        <v>469575</v>
      </c>
      <c r="AY30" s="71">
        <v>924143</v>
      </c>
      <c r="AZ30" s="71">
        <v>2733655</v>
      </c>
      <c r="BA30" s="71">
        <v>5133343</v>
      </c>
      <c r="BB30" s="71">
        <v>652093</v>
      </c>
      <c r="BC30" s="71">
        <v>78868</v>
      </c>
      <c r="BD30" s="71">
        <v>74002</v>
      </c>
      <c r="BE30" s="71">
        <v>52638</v>
      </c>
      <c r="BF30" s="71">
        <v>107003</v>
      </c>
      <c r="BG30" s="71">
        <v>114917</v>
      </c>
      <c r="BH30" s="71">
        <v>2472474</v>
      </c>
      <c r="BI30" s="71">
        <v>26900</v>
      </c>
      <c r="BJ30" s="71"/>
      <c r="BK30" s="99">
        <f t="shared" si="4"/>
        <v>111587845</v>
      </c>
    </row>
    <row r="31" spans="2:63" ht="36">
      <c r="B31" s="222" t="s">
        <v>950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>
        <v>132820</v>
      </c>
      <c r="AR31" s="101"/>
      <c r="AS31" s="101">
        <v>11424438</v>
      </c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>
        <v>8622</v>
      </c>
      <c r="BF31" s="101">
        <v>9783</v>
      </c>
      <c r="BG31" s="101"/>
      <c r="BH31" s="101"/>
      <c r="BI31" s="101"/>
      <c r="BJ31" s="101"/>
      <c r="BK31" s="102">
        <f t="shared" si="4"/>
        <v>11575663</v>
      </c>
    </row>
    <row r="32" spans="2:63" ht="13.5" thickBot="1">
      <c r="B32" s="220" t="s">
        <v>830</v>
      </c>
      <c r="C32" s="76">
        <f aca="true" t="shared" si="5" ref="C32:BI32">SUM(C23:C31)</f>
        <v>12405709</v>
      </c>
      <c r="D32" s="76">
        <f t="shared" si="5"/>
        <v>114912550</v>
      </c>
      <c r="E32" s="76">
        <f t="shared" si="5"/>
        <v>15857807</v>
      </c>
      <c r="F32" s="76">
        <f t="shared" si="5"/>
        <v>5421045</v>
      </c>
      <c r="G32" s="76">
        <f t="shared" si="5"/>
        <v>2968196</v>
      </c>
      <c r="H32" s="76">
        <f t="shared" si="5"/>
        <v>49763766</v>
      </c>
      <c r="I32" s="76">
        <f t="shared" si="5"/>
        <v>611009</v>
      </c>
      <c r="J32" s="76">
        <f t="shared" si="5"/>
        <v>1269010</v>
      </c>
      <c r="K32" s="76">
        <f t="shared" si="5"/>
        <v>1874556</v>
      </c>
      <c r="L32" s="76">
        <f t="shared" si="5"/>
        <v>1582655</v>
      </c>
      <c r="M32" s="76">
        <f t="shared" si="5"/>
        <v>1421643</v>
      </c>
      <c r="N32" s="76">
        <f t="shared" si="5"/>
        <v>2673610</v>
      </c>
      <c r="O32" s="76">
        <f t="shared" si="5"/>
        <v>1342869</v>
      </c>
      <c r="P32" s="76">
        <f t="shared" si="5"/>
        <v>1853223</v>
      </c>
      <c r="Q32" s="76">
        <f t="shared" si="5"/>
        <v>2492824</v>
      </c>
      <c r="R32" s="76">
        <f t="shared" si="5"/>
        <v>1451789</v>
      </c>
      <c r="S32" s="76">
        <f t="shared" si="5"/>
        <v>1656137</v>
      </c>
      <c r="T32" s="76">
        <f t="shared" si="5"/>
        <v>2141233</v>
      </c>
      <c r="U32" s="76">
        <f t="shared" si="5"/>
        <v>1423218</v>
      </c>
      <c r="V32" s="76">
        <f t="shared" si="5"/>
        <v>4233744</v>
      </c>
      <c r="W32" s="76">
        <f t="shared" si="5"/>
        <v>3932207</v>
      </c>
      <c r="X32" s="76">
        <f t="shared" si="5"/>
        <v>1296803</v>
      </c>
      <c r="Y32" s="76">
        <f t="shared" si="5"/>
        <v>1242482</v>
      </c>
      <c r="Z32" s="76">
        <f t="shared" si="5"/>
        <v>1365817</v>
      </c>
      <c r="AA32" s="76">
        <f t="shared" si="5"/>
        <v>4520821</v>
      </c>
      <c r="AB32" s="76">
        <f t="shared" si="5"/>
        <v>2237063</v>
      </c>
      <c r="AC32" s="76">
        <f t="shared" si="5"/>
        <v>2177528</v>
      </c>
      <c r="AD32" s="76">
        <f t="shared" si="5"/>
        <v>1103521</v>
      </c>
      <c r="AE32" s="76">
        <f t="shared" si="5"/>
        <v>1864249</v>
      </c>
      <c r="AF32" s="76">
        <f t="shared" si="5"/>
        <v>1319574</v>
      </c>
      <c r="AG32" s="76">
        <f t="shared" si="5"/>
        <v>1954451</v>
      </c>
      <c r="AH32" s="76">
        <f t="shared" si="5"/>
        <v>2862554</v>
      </c>
      <c r="AI32" s="76">
        <f t="shared" si="5"/>
        <v>1783507</v>
      </c>
      <c r="AJ32" s="76">
        <f t="shared" si="5"/>
        <v>3532632</v>
      </c>
      <c r="AK32" s="76">
        <f t="shared" si="5"/>
        <v>1495380</v>
      </c>
      <c r="AL32" s="76">
        <f t="shared" si="5"/>
        <v>4404033</v>
      </c>
      <c r="AM32" s="76">
        <f t="shared" si="5"/>
        <v>2159357</v>
      </c>
      <c r="AN32" s="76">
        <f t="shared" si="5"/>
        <v>1199038</v>
      </c>
      <c r="AO32" s="76">
        <f t="shared" si="5"/>
        <v>6367251</v>
      </c>
      <c r="AP32" s="76">
        <f t="shared" si="5"/>
        <v>3616267</v>
      </c>
      <c r="AQ32" s="76">
        <f t="shared" si="5"/>
        <v>16254011</v>
      </c>
      <c r="AR32" s="76">
        <f t="shared" si="5"/>
        <v>4478677</v>
      </c>
      <c r="AS32" s="76">
        <f t="shared" si="5"/>
        <v>15190051</v>
      </c>
      <c r="AT32" s="76">
        <f t="shared" si="5"/>
        <v>24478263</v>
      </c>
      <c r="AU32" s="76">
        <f t="shared" si="5"/>
        <v>8609079</v>
      </c>
      <c r="AV32" s="76">
        <f t="shared" si="5"/>
        <v>122622678</v>
      </c>
      <c r="AW32" s="76">
        <f t="shared" si="5"/>
        <v>12105595</v>
      </c>
      <c r="AX32" s="76">
        <f t="shared" si="5"/>
        <v>59106397</v>
      </c>
      <c r="AY32" s="76">
        <f t="shared" si="5"/>
        <v>4620050</v>
      </c>
      <c r="AZ32" s="76">
        <f t="shared" si="5"/>
        <v>12976916</v>
      </c>
      <c r="BA32" s="76">
        <f t="shared" si="5"/>
        <v>24339846</v>
      </c>
      <c r="BB32" s="76">
        <f t="shared" si="5"/>
        <v>7136976</v>
      </c>
      <c r="BC32" s="76">
        <f t="shared" si="5"/>
        <v>852850</v>
      </c>
      <c r="BD32" s="76">
        <f t="shared" si="5"/>
        <v>5283766</v>
      </c>
      <c r="BE32" s="76">
        <f t="shared" si="5"/>
        <v>887090</v>
      </c>
      <c r="BF32" s="76">
        <f t="shared" si="5"/>
        <v>2087727</v>
      </c>
      <c r="BG32" s="76">
        <f t="shared" si="5"/>
        <v>1417224</v>
      </c>
      <c r="BH32" s="76">
        <f t="shared" si="5"/>
        <v>33031332</v>
      </c>
      <c r="BI32" s="76">
        <f t="shared" si="5"/>
        <v>1836250</v>
      </c>
      <c r="BJ32" s="76"/>
      <c r="BK32" s="82">
        <f t="shared" si="4"/>
        <v>635105906</v>
      </c>
    </row>
    <row r="33" spans="2:63" ht="13.5" thickBot="1">
      <c r="B33" s="378" t="s">
        <v>570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80"/>
    </row>
    <row r="34" spans="2:63" ht="12.75">
      <c r="B34" s="223" t="s">
        <v>589</v>
      </c>
      <c r="C34" s="143"/>
      <c r="D34" s="143"/>
      <c r="E34" s="69"/>
      <c r="F34" s="69">
        <v>1696560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143"/>
      <c r="BC34" s="143"/>
      <c r="BD34" s="180"/>
      <c r="BE34" s="69"/>
      <c r="BF34" s="81">
        <v>9355015</v>
      </c>
      <c r="BG34" s="81"/>
      <c r="BH34" s="81">
        <v>680775</v>
      </c>
      <c r="BI34" s="81">
        <v>28500</v>
      </c>
      <c r="BJ34" s="81"/>
      <c r="BK34" s="100">
        <f>SUM(F34:BJ34)</f>
        <v>11760850</v>
      </c>
    </row>
    <row r="35" spans="2:63" ht="12.75">
      <c r="B35" s="224" t="s">
        <v>591</v>
      </c>
      <c r="C35" s="148"/>
      <c r="D35" s="148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148"/>
      <c r="BC35" s="148"/>
      <c r="BD35" s="185"/>
      <c r="BE35" s="97"/>
      <c r="BF35" s="147">
        <v>10000000</v>
      </c>
      <c r="BG35" s="147"/>
      <c r="BH35" s="147">
        <v>320000</v>
      </c>
      <c r="BI35" s="147"/>
      <c r="BJ35" s="147"/>
      <c r="BK35" s="98">
        <f>SUM(F35:BJ35)</f>
        <v>10320000</v>
      </c>
    </row>
    <row r="36" spans="2:64" ht="24">
      <c r="B36" s="218" t="s">
        <v>590</v>
      </c>
      <c r="C36" s="113"/>
      <c r="D36" s="113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154"/>
      <c r="BE36" s="71"/>
      <c r="BF36" s="73"/>
      <c r="BG36" s="71"/>
      <c r="BH36" s="71"/>
      <c r="BI36" s="71">
        <v>82218</v>
      </c>
      <c r="BJ36" s="71"/>
      <c r="BK36" s="99">
        <f>SUM(F36:BJ36)</f>
        <v>82218</v>
      </c>
      <c r="BL36" t="s">
        <v>596</v>
      </c>
    </row>
    <row r="37" spans="2:63" ht="13.5" thickBot="1">
      <c r="B37" s="225" t="s">
        <v>831</v>
      </c>
      <c r="C37" s="76"/>
      <c r="D37" s="76"/>
      <c r="E37" s="76"/>
      <c r="F37" s="76">
        <f>SUM(F34:F36)</f>
        <v>1696560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>
        <f>SUM(BF34:BF36)</f>
        <v>19355015</v>
      </c>
      <c r="BG37" s="76"/>
      <c r="BH37" s="76">
        <f>SUM(BH34:BH36)</f>
        <v>1000775</v>
      </c>
      <c r="BI37" s="76">
        <f>SUM(BI34:BI36)</f>
        <v>110718</v>
      </c>
      <c r="BJ37" s="76"/>
      <c r="BK37" s="82">
        <f>SUM(F37:BJ37)</f>
        <v>22163068</v>
      </c>
    </row>
    <row r="38" spans="2:63" ht="13.5" customHeight="1" thickBot="1">
      <c r="B38" s="378" t="s">
        <v>238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379"/>
      <c r="BG38" s="379"/>
      <c r="BH38" s="379"/>
      <c r="BI38" s="379"/>
      <c r="BJ38" s="379"/>
      <c r="BK38" s="380"/>
    </row>
    <row r="39" spans="2:63" ht="36">
      <c r="B39" s="217" t="s">
        <v>595</v>
      </c>
      <c r="C39" s="69">
        <v>12700000</v>
      </c>
      <c r="D39" s="81"/>
      <c r="E39" s="81"/>
      <c r="F39" s="81"/>
      <c r="G39" s="81"/>
      <c r="H39" s="69">
        <v>600000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>
        <v>60000</v>
      </c>
      <c r="AW39" s="69"/>
      <c r="AX39" s="69"/>
      <c r="AY39" s="69">
        <v>18000</v>
      </c>
      <c r="AZ39" s="69"/>
      <c r="BA39" s="69"/>
      <c r="BB39" s="69"/>
      <c r="BC39" s="69"/>
      <c r="BD39" s="69">
        <v>1200000</v>
      </c>
      <c r="BE39" s="81"/>
      <c r="BF39" s="81"/>
      <c r="BG39" s="81"/>
      <c r="BH39" s="81">
        <v>274130</v>
      </c>
      <c r="BI39" s="81">
        <v>307100</v>
      </c>
      <c r="BJ39" s="81"/>
      <c r="BK39" s="100">
        <f>SUM(C39:BJ39)</f>
        <v>15159230</v>
      </c>
    </row>
    <row r="40" spans="2:63" ht="13.5" thickBot="1">
      <c r="B40" s="225" t="s">
        <v>837</v>
      </c>
      <c r="C40" s="76">
        <f>SUM(C39)</f>
        <v>12700000</v>
      </c>
      <c r="D40" s="76"/>
      <c r="E40" s="76"/>
      <c r="F40" s="76"/>
      <c r="G40" s="76"/>
      <c r="H40" s="76">
        <f>SUM(H39)</f>
        <v>600000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>
        <f>SUM(AV39)</f>
        <v>60000</v>
      </c>
      <c r="AW40" s="76"/>
      <c r="AX40" s="76"/>
      <c r="AY40" s="76">
        <f>SUM(AY39)</f>
        <v>18000</v>
      </c>
      <c r="AZ40" s="76"/>
      <c r="BA40" s="76"/>
      <c r="BB40" s="76"/>
      <c r="BC40" s="76"/>
      <c r="BD40" s="76">
        <f>SUM(BD39)</f>
        <v>1200000</v>
      </c>
      <c r="BE40" s="76"/>
      <c r="BF40" s="76"/>
      <c r="BG40" s="76"/>
      <c r="BH40" s="76">
        <f>SUM(BH39)</f>
        <v>274130</v>
      </c>
      <c r="BI40" s="76">
        <f>SUM(BI39)</f>
        <v>307100</v>
      </c>
      <c r="BJ40" s="76"/>
      <c r="BK40" s="82">
        <f>SUM(C40:BJ40)</f>
        <v>15159230</v>
      </c>
    </row>
    <row r="41" spans="2:63" ht="13.5" thickBot="1">
      <c r="B41" s="378" t="s">
        <v>917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79"/>
      <c r="AW41" s="379"/>
      <c r="AX41" s="379"/>
      <c r="AY41" s="379"/>
      <c r="AZ41" s="379"/>
      <c r="BA41" s="379"/>
      <c r="BB41" s="379"/>
      <c r="BC41" s="379"/>
      <c r="BD41" s="379"/>
      <c r="BE41" s="379"/>
      <c r="BF41" s="379"/>
      <c r="BG41" s="379"/>
      <c r="BH41" s="379"/>
      <c r="BI41" s="379"/>
      <c r="BJ41" s="379"/>
      <c r="BK41" s="380"/>
    </row>
    <row r="42" spans="2:63" ht="12.75">
      <c r="B42" s="217" t="s">
        <v>1032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69">
        <v>965702957</v>
      </c>
      <c r="AW42" s="69">
        <v>20115910</v>
      </c>
      <c r="AX42" s="69"/>
      <c r="AY42" s="69"/>
      <c r="AZ42" s="69">
        <v>61016965</v>
      </c>
      <c r="BA42" s="69">
        <v>65184125</v>
      </c>
      <c r="BB42" s="69"/>
      <c r="BC42" s="69"/>
      <c r="BD42" s="180"/>
      <c r="BE42" s="81"/>
      <c r="BF42" s="81"/>
      <c r="BG42" s="81"/>
      <c r="BH42" s="81"/>
      <c r="BI42" s="81"/>
      <c r="BJ42" s="81"/>
      <c r="BK42" s="100">
        <f>SUM(C42:BJ42)</f>
        <v>1112019957</v>
      </c>
    </row>
    <row r="43" spans="2:63" ht="12.75">
      <c r="B43" s="222" t="s">
        <v>1005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101"/>
      <c r="AW43" s="101"/>
      <c r="AX43" s="101"/>
      <c r="AY43" s="101"/>
      <c r="AZ43" s="101"/>
      <c r="BA43" s="101"/>
      <c r="BB43" s="101"/>
      <c r="BC43" s="101"/>
      <c r="BD43" s="184"/>
      <c r="BE43" s="91"/>
      <c r="BF43" s="91"/>
      <c r="BG43" s="91"/>
      <c r="BH43" s="101"/>
      <c r="BI43" s="101"/>
      <c r="BJ43" s="101"/>
      <c r="BK43" s="102"/>
    </row>
    <row r="44" spans="2:63" ht="12.75">
      <c r="B44" s="222" t="s">
        <v>951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101"/>
      <c r="AW44" s="101"/>
      <c r="AX44" s="101"/>
      <c r="AY44" s="101"/>
      <c r="AZ44" s="101"/>
      <c r="BA44" s="101"/>
      <c r="BB44" s="101"/>
      <c r="BC44" s="101"/>
      <c r="BD44" s="184"/>
      <c r="BE44" s="91"/>
      <c r="BF44" s="91"/>
      <c r="BG44" s="91"/>
      <c r="BH44" s="101"/>
      <c r="BI44" s="101"/>
      <c r="BJ44" s="101">
        <v>32961878</v>
      </c>
      <c r="BK44" s="102">
        <f>SUM(C44:BJ44)</f>
        <v>32961878</v>
      </c>
    </row>
    <row r="45" spans="2:63" ht="13.5" thickBot="1">
      <c r="B45" s="220" t="s">
        <v>875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>
        <f>SUM(AV42:AV43)</f>
        <v>965702957</v>
      </c>
      <c r="AW45" s="76">
        <f>SUM(AW42:AW43)</f>
        <v>20115910</v>
      </c>
      <c r="AX45" s="76"/>
      <c r="AY45" s="76"/>
      <c r="AZ45" s="76">
        <f>SUM(AZ42:AZ43)</f>
        <v>61016965</v>
      </c>
      <c r="BA45" s="76">
        <f>SUM(BA42:BA43)</f>
        <v>65184125</v>
      </c>
      <c r="BB45" s="76"/>
      <c r="BC45" s="76"/>
      <c r="BD45" s="76"/>
      <c r="BE45" s="76"/>
      <c r="BF45" s="76"/>
      <c r="BG45" s="76"/>
      <c r="BH45" s="76"/>
      <c r="BI45" s="76"/>
      <c r="BJ45" s="76">
        <f>SUM(BJ42:BJ44)</f>
        <v>32961878</v>
      </c>
      <c r="BK45" s="82">
        <f>SUM(C45:BJ45)</f>
        <v>1144981835</v>
      </c>
    </row>
    <row r="46" spans="2:63" ht="13.5" thickBot="1">
      <c r="B46" s="248" t="s">
        <v>874</v>
      </c>
      <c r="C46" s="120">
        <f>C12+C21+C32+C37+C40+C45</f>
        <v>49356320</v>
      </c>
      <c r="D46" s="120">
        <f aca="true" t="shared" si="6" ref="D46:BJ46">D12+D21+D32+D37+D40+D45</f>
        <v>654963598</v>
      </c>
      <c r="E46" s="120">
        <f t="shared" si="6"/>
        <v>26522224</v>
      </c>
      <c r="F46" s="120">
        <f t="shared" si="6"/>
        <v>25383268</v>
      </c>
      <c r="G46" s="120">
        <f t="shared" si="6"/>
        <v>21863146</v>
      </c>
      <c r="H46" s="120">
        <f t="shared" si="6"/>
        <v>66057174</v>
      </c>
      <c r="I46" s="120">
        <f t="shared" si="6"/>
        <v>18376307</v>
      </c>
      <c r="J46" s="120">
        <f t="shared" si="6"/>
        <v>6673354</v>
      </c>
      <c r="K46" s="120">
        <f t="shared" si="6"/>
        <v>9863109</v>
      </c>
      <c r="L46" s="120">
        <f t="shared" si="6"/>
        <v>6726373</v>
      </c>
      <c r="M46" s="120">
        <f t="shared" si="6"/>
        <v>7416017</v>
      </c>
      <c r="N46" s="120">
        <f t="shared" si="6"/>
        <v>13093886</v>
      </c>
      <c r="O46" s="120">
        <f t="shared" si="6"/>
        <v>6234316</v>
      </c>
      <c r="P46" s="120">
        <f t="shared" si="6"/>
        <v>7938562</v>
      </c>
      <c r="Q46" s="120">
        <f t="shared" si="6"/>
        <v>10939194</v>
      </c>
      <c r="R46" s="120">
        <f t="shared" si="6"/>
        <v>6429469</v>
      </c>
      <c r="S46" s="120">
        <f t="shared" si="6"/>
        <v>9366069</v>
      </c>
      <c r="T46" s="120">
        <f t="shared" si="6"/>
        <v>9948376</v>
      </c>
      <c r="U46" s="120">
        <f t="shared" si="6"/>
        <v>8792763</v>
      </c>
      <c r="V46" s="120">
        <f t="shared" si="6"/>
        <v>13251937</v>
      </c>
      <c r="W46" s="120">
        <f t="shared" si="6"/>
        <v>17347904</v>
      </c>
      <c r="X46" s="120">
        <f t="shared" si="6"/>
        <v>7696327</v>
      </c>
      <c r="Y46" s="120">
        <f t="shared" si="6"/>
        <v>8501071</v>
      </c>
      <c r="Z46" s="120">
        <f t="shared" si="6"/>
        <v>6941630</v>
      </c>
      <c r="AA46" s="120">
        <f t="shared" si="6"/>
        <v>12287258</v>
      </c>
      <c r="AB46" s="120">
        <f t="shared" si="6"/>
        <v>8916127</v>
      </c>
      <c r="AC46" s="120">
        <f t="shared" si="6"/>
        <v>10802578</v>
      </c>
      <c r="AD46" s="120">
        <f t="shared" si="6"/>
        <v>8181373</v>
      </c>
      <c r="AE46" s="120">
        <f t="shared" si="6"/>
        <v>7123336</v>
      </c>
      <c r="AF46" s="120">
        <f t="shared" si="6"/>
        <v>8184786</v>
      </c>
      <c r="AG46" s="120">
        <f t="shared" si="6"/>
        <v>9738978</v>
      </c>
      <c r="AH46" s="120">
        <f t="shared" si="6"/>
        <v>10287017</v>
      </c>
      <c r="AI46" s="120">
        <f t="shared" si="6"/>
        <v>7818205</v>
      </c>
      <c r="AJ46" s="120">
        <f t="shared" si="6"/>
        <v>15035259</v>
      </c>
      <c r="AK46" s="120">
        <f t="shared" si="6"/>
        <v>7104450</v>
      </c>
      <c r="AL46" s="120">
        <f t="shared" si="6"/>
        <v>16794350</v>
      </c>
      <c r="AM46" s="120">
        <f t="shared" si="6"/>
        <v>8430279</v>
      </c>
      <c r="AN46" s="120">
        <f t="shared" si="6"/>
        <v>7093927</v>
      </c>
      <c r="AO46" s="120">
        <f t="shared" si="6"/>
        <v>25394825</v>
      </c>
      <c r="AP46" s="120">
        <f t="shared" si="6"/>
        <v>12538238</v>
      </c>
      <c r="AQ46" s="120">
        <f t="shared" si="6"/>
        <v>34204348</v>
      </c>
      <c r="AR46" s="120">
        <f t="shared" si="6"/>
        <v>15792946</v>
      </c>
      <c r="AS46" s="120">
        <f t="shared" si="6"/>
        <v>35197356</v>
      </c>
      <c r="AT46" s="120">
        <f t="shared" si="6"/>
        <v>40226196</v>
      </c>
      <c r="AU46" s="120">
        <f t="shared" si="6"/>
        <v>21909247</v>
      </c>
      <c r="AV46" s="120">
        <f t="shared" si="6"/>
        <v>1150399284</v>
      </c>
      <c r="AW46" s="120">
        <f t="shared" si="6"/>
        <v>50472394</v>
      </c>
      <c r="AX46" s="120">
        <f t="shared" si="6"/>
        <v>80250092</v>
      </c>
      <c r="AY46" s="120">
        <f t="shared" si="6"/>
        <v>17382894</v>
      </c>
      <c r="AZ46" s="120">
        <f t="shared" si="6"/>
        <v>84924541</v>
      </c>
      <c r="BA46" s="120">
        <f t="shared" si="6"/>
        <v>159793572</v>
      </c>
      <c r="BB46" s="120">
        <f t="shared" si="6"/>
        <v>18884870</v>
      </c>
      <c r="BC46" s="120">
        <f t="shared" si="6"/>
        <v>73708237</v>
      </c>
      <c r="BD46" s="120">
        <f t="shared" si="6"/>
        <v>134746134</v>
      </c>
      <c r="BE46" s="120">
        <f t="shared" si="6"/>
        <v>18210550</v>
      </c>
      <c r="BF46" s="120">
        <f t="shared" si="6"/>
        <v>61184149</v>
      </c>
      <c r="BG46" s="120">
        <f t="shared" si="6"/>
        <v>20802019</v>
      </c>
      <c r="BH46" s="120">
        <f t="shared" si="6"/>
        <v>157231477</v>
      </c>
      <c r="BI46" s="120">
        <f t="shared" si="6"/>
        <v>15850936</v>
      </c>
      <c r="BJ46" s="120">
        <f t="shared" si="6"/>
        <v>32961878</v>
      </c>
      <c r="BK46" s="121">
        <f>SUM(C46:BJ46)</f>
        <v>3419546500</v>
      </c>
    </row>
    <row r="47" spans="2:63" ht="12.75" customHeight="1">
      <c r="B47" s="362" t="s">
        <v>665</v>
      </c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</row>
    <row r="48" spans="4:54" ht="12.75">
      <c r="D48" t="s">
        <v>596</v>
      </c>
      <c r="BB48" t="s">
        <v>596</v>
      </c>
    </row>
  </sheetData>
  <sheetProtection/>
  <mergeCells count="8">
    <mergeCell ref="B47:BK47"/>
    <mergeCell ref="B2:BK2"/>
    <mergeCell ref="B4:BK4"/>
    <mergeCell ref="B13:BK13"/>
    <mergeCell ref="B22:BK22"/>
    <mergeCell ref="B33:BK33"/>
    <mergeCell ref="B38:BK38"/>
    <mergeCell ref="B41:BK41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G56"/>
  <sheetViews>
    <sheetView zoomScale="110" zoomScaleNormal="110" zoomScalePageLayoutView="0" workbookViewId="0" topLeftCell="AB28">
      <selection activeCell="AG47" sqref="AG47"/>
    </sheetView>
  </sheetViews>
  <sheetFormatPr defaultColWidth="11.421875" defaultRowHeight="12.75"/>
  <cols>
    <col min="1" max="1" width="4.57421875" style="0" customWidth="1"/>
    <col min="2" max="2" width="46.00390625" style="0" customWidth="1"/>
    <col min="3" max="3" width="12.00390625" style="0" bestFit="1" customWidth="1"/>
    <col min="4" max="4" width="19.140625" style="0" bestFit="1" customWidth="1"/>
    <col min="5" max="5" width="18.421875" style="0" customWidth="1"/>
    <col min="6" max="6" width="16.28125" style="0" customWidth="1"/>
    <col min="7" max="7" width="20.140625" style="0" bestFit="1" customWidth="1"/>
    <col min="8" max="8" width="16.8515625" style="0" bestFit="1" customWidth="1"/>
    <col min="9" max="9" width="18.8515625" style="0" bestFit="1" customWidth="1"/>
    <col min="10" max="10" width="19.421875" style="0" bestFit="1" customWidth="1"/>
    <col min="11" max="11" width="20.7109375" style="0" bestFit="1" customWidth="1"/>
    <col min="12" max="12" width="23.7109375" style="0" bestFit="1" customWidth="1"/>
    <col min="13" max="13" width="19.421875" style="0" bestFit="1" customWidth="1"/>
    <col min="14" max="14" width="17.421875" style="0" bestFit="1" customWidth="1"/>
    <col min="15" max="15" width="21.421875" style="0" bestFit="1" customWidth="1"/>
    <col min="16" max="17" width="16.8515625" style="0" bestFit="1" customWidth="1"/>
    <col min="18" max="18" width="21.28125" style="0" bestFit="1" customWidth="1"/>
    <col min="19" max="19" width="18.28125" style="0" bestFit="1" customWidth="1"/>
    <col min="20" max="20" width="17.421875" style="0" bestFit="1" customWidth="1"/>
    <col min="21" max="21" width="20.57421875" style="0" bestFit="1" customWidth="1"/>
    <col min="22" max="22" width="22.00390625" style="0" bestFit="1" customWidth="1"/>
    <col min="23" max="23" width="22.57421875" style="0" bestFit="1" customWidth="1"/>
    <col min="24" max="24" width="16.28125" style="0" bestFit="1" customWidth="1"/>
    <col min="25" max="25" width="19.00390625" style="0" bestFit="1" customWidth="1"/>
    <col min="26" max="27" width="22.00390625" style="0" bestFit="1" customWidth="1"/>
    <col min="28" max="28" width="16.57421875" style="0" bestFit="1" customWidth="1"/>
    <col min="29" max="29" width="22.00390625" style="0" bestFit="1" customWidth="1"/>
    <col min="30" max="30" width="19.140625" style="0" bestFit="1" customWidth="1"/>
    <col min="31" max="31" width="17.8515625" style="0" bestFit="1" customWidth="1"/>
    <col min="32" max="32" width="14.421875" style="0" bestFit="1" customWidth="1"/>
    <col min="33" max="33" width="22.8515625" style="0" bestFit="1" customWidth="1"/>
  </cols>
  <sheetData>
    <row r="1" ht="13.5" thickBot="1"/>
    <row r="2" spans="2:33" ht="13.5" thickBot="1">
      <c r="B2" s="347" t="s">
        <v>739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9"/>
    </row>
    <row r="3" spans="2:33" ht="36.75" thickBot="1">
      <c r="B3" s="37" t="s">
        <v>354</v>
      </c>
      <c r="C3" s="36" t="s">
        <v>297</v>
      </c>
      <c r="D3" s="36" t="s">
        <v>993</v>
      </c>
      <c r="E3" s="36" t="s">
        <v>151</v>
      </c>
      <c r="F3" s="36" t="s">
        <v>913</v>
      </c>
      <c r="G3" s="36" t="s">
        <v>152</v>
      </c>
      <c r="H3" s="36" t="s">
        <v>153</v>
      </c>
      <c r="I3" s="36" t="s">
        <v>154</v>
      </c>
      <c r="J3" s="36" t="s">
        <v>451</v>
      </c>
      <c r="K3" s="36" t="s">
        <v>155</v>
      </c>
      <c r="L3" s="36" t="s">
        <v>226</v>
      </c>
      <c r="M3" s="36" t="s">
        <v>156</v>
      </c>
      <c r="N3" s="36" t="s">
        <v>157</v>
      </c>
      <c r="O3" s="36" t="s">
        <v>158</v>
      </c>
      <c r="P3" s="36" t="s">
        <v>160</v>
      </c>
      <c r="Q3" s="36" t="s">
        <v>159</v>
      </c>
      <c r="R3" s="36" t="s">
        <v>161</v>
      </c>
      <c r="S3" s="36" t="s">
        <v>162</v>
      </c>
      <c r="T3" s="36" t="s">
        <v>163</v>
      </c>
      <c r="U3" s="36" t="s">
        <v>164</v>
      </c>
      <c r="V3" s="36" t="s">
        <v>731</v>
      </c>
      <c r="W3" s="36" t="s">
        <v>165</v>
      </c>
      <c r="X3" s="36" t="s">
        <v>166</v>
      </c>
      <c r="Y3" s="36" t="s">
        <v>167</v>
      </c>
      <c r="Z3" s="36" t="s">
        <v>168</v>
      </c>
      <c r="AA3" s="36" t="s">
        <v>169</v>
      </c>
      <c r="AB3" s="36" t="s">
        <v>809</v>
      </c>
      <c r="AC3" s="36" t="s">
        <v>878</v>
      </c>
      <c r="AD3" s="36" t="s">
        <v>227</v>
      </c>
      <c r="AE3" s="36" t="s">
        <v>171</v>
      </c>
      <c r="AF3" s="37" t="s">
        <v>172</v>
      </c>
      <c r="AG3" s="157" t="s">
        <v>1061</v>
      </c>
    </row>
    <row r="4" spans="2:33" ht="13.5" thickBot="1">
      <c r="B4" s="363" t="s">
        <v>1082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5"/>
    </row>
    <row r="5" spans="2:33" ht="12" customHeight="1">
      <c r="B5" s="217" t="s">
        <v>571</v>
      </c>
      <c r="C5" s="69">
        <v>5932253</v>
      </c>
      <c r="D5" s="69">
        <v>5447011</v>
      </c>
      <c r="E5" s="69">
        <v>2402912</v>
      </c>
      <c r="F5" s="69">
        <v>2625636</v>
      </c>
      <c r="G5" s="69">
        <v>3889821</v>
      </c>
      <c r="H5" s="69">
        <v>2056845</v>
      </c>
      <c r="I5" s="69">
        <v>3437078</v>
      </c>
      <c r="J5" s="69">
        <v>3471689</v>
      </c>
      <c r="K5" s="69">
        <v>3330112</v>
      </c>
      <c r="L5" s="69">
        <v>3601923</v>
      </c>
      <c r="M5" s="69">
        <v>5055548</v>
      </c>
      <c r="N5" s="69">
        <v>3636195</v>
      </c>
      <c r="O5" s="69">
        <v>3311835</v>
      </c>
      <c r="P5" s="69">
        <v>2255080</v>
      </c>
      <c r="Q5" s="69">
        <v>4854675</v>
      </c>
      <c r="R5" s="69">
        <v>3615190</v>
      </c>
      <c r="S5" s="69">
        <v>2928984</v>
      </c>
      <c r="T5" s="69">
        <v>4167362</v>
      </c>
      <c r="U5" s="69">
        <v>4051742</v>
      </c>
      <c r="V5" s="69">
        <v>7297561</v>
      </c>
      <c r="W5" s="69">
        <v>2529068</v>
      </c>
      <c r="X5" s="69">
        <v>4220079</v>
      </c>
      <c r="Y5" s="69">
        <v>4671764</v>
      </c>
      <c r="Z5" s="69">
        <v>1917449</v>
      </c>
      <c r="AA5" s="69">
        <v>1100246</v>
      </c>
      <c r="AB5" s="69">
        <v>3825663</v>
      </c>
      <c r="AC5" s="69">
        <v>27356427</v>
      </c>
      <c r="AD5" s="69">
        <v>3220644</v>
      </c>
      <c r="AE5" s="69">
        <v>126507202</v>
      </c>
      <c r="AF5" s="180"/>
      <c r="AG5" s="100">
        <f aca="true" t="shared" si="0" ref="AG5:AG11">SUM(C5:AF5)</f>
        <v>252717994</v>
      </c>
    </row>
    <row r="6" spans="2:33" ht="12.75">
      <c r="B6" s="218" t="s">
        <v>572</v>
      </c>
      <c r="C6" s="71">
        <v>997600</v>
      </c>
      <c r="D6" s="71"/>
      <c r="E6" s="71">
        <v>846444</v>
      </c>
      <c r="F6" s="71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>
        <v>662400</v>
      </c>
      <c r="V6" s="71">
        <v>1613345</v>
      </c>
      <c r="W6" s="71"/>
      <c r="X6" s="71">
        <v>1064000</v>
      </c>
      <c r="Y6" s="71"/>
      <c r="Z6" s="71"/>
      <c r="AA6" s="71"/>
      <c r="AB6" s="71">
        <v>1760288</v>
      </c>
      <c r="AC6" s="71">
        <v>1494422</v>
      </c>
      <c r="AD6" s="71"/>
      <c r="AE6" s="71">
        <v>15713279</v>
      </c>
      <c r="AF6" s="159"/>
      <c r="AG6" s="99">
        <f t="shared" si="0"/>
        <v>24151778</v>
      </c>
    </row>
    <row r="7" spans="2:33" ht="12.75">
      <c r="B7" s="218" t="s">
        <v>573</v>
      </c>
      <c r="C7" s="71">
        <v>1071417</v>
      </c>
      <c r="D7" s="71">
        <v>971396</v>
      </c>
      <c r="E7" s="71">
        <v>427616</v>
      </c>
      <c r="F7" s="71">
        <v>457436</v>
      </c>
      <c r="G7" s="71">
        <v>704722</v>
      </c>
      <c r="H7" s="71">
        <v>396795</v>
      </c>
      <c r="I7" s="71">
        <v>627959</v>
      </c>
      <c r="J7" s="71">
        <v>637195</v>
      </c>
      <c r="K7" s="71">
        <v>588411</v>
      </c>
      <c r="L7" s="71">
        <v>663561</v>
      </c>
      <c r="M7" s="71">
        <v>860799</v>
      </c>
      <c r="N7" s="71">
        <v>639134</v>
      </c>
      <c r="O7" s="71">
        <v>600459</v>
      </c>
      <c r="P7" s="71">
        <v>405311</v>
      </c>
      <c r="Q7" s="71">
        <v>830644</v>
      </c>
      <c r="R7" s="71">
        <v>639382</v>
      </c>
      <c r="S7" s="71">
        <v>541278</v>
      </c>
      <c r="T7" s="71">
        <v>757037</v>
      </c>
      <c r="U7" s="71">
        <v>717769</v>
      </c>
      <c r="V7" s="71">
        <v>1254494</v>
      </c>
      <c r="W7" s="71">
        <v>453180</v>
      </c>
      <c r="X7" s="71">
        <v>756896</v>
      </c>
      <c r="Y7" s="71">
        <v>827128</v>
      </c>
      <c r="Z7" s="71">
        <v>346524</v>
      </c>
      <c r="AA7" s="71">
        <v>203766</v>
      </c>
      <c r="AB7" s="71">
        <v>690077</v>
      </c>
      <c r="AC7" s="71">
        <v>4672412</v>
      </c>
      <c r="AD7" s="71">
        <v>570544</v>
      </c>
      <c r="AE7" s="71">
        <v>27763625</v>
      </c>
      <c r="AF7" s="159"/>
      <c r="AG7" s="99">
        <f t="shared" si="0"/>
        <v>50076967</v>
      </c>
    </row>
    <row r="8" spans="2:33" ht="24">
      <c r="B8" s="218" t="s">
        <v>574</v>
      </c>
      <c r="C8" s="71">
        <v>2905965</v>
      </c>
      <c r="D8" s="71">
        <v>2669653</v>
      </c>
      <c r="E8" s="71">
        <v>1177700</v>
      </c>
      <c r="F8" s="71">
        <v>1286859</v>
      </c>
      <c r="G8" s="71">
        <v>2010663</v>
      </c>
      <c r="H8" s="71">
        <v>1008086</v>
      </c>
      <c r="I8" s="71">
        <v>1684558</v>
      </c>
      <c r="J8" s="71">
        <v>1701520</v>
      </c>
      <c r="K8" s="71">
        <v>1632134</v>
      </c>
      <c r="L8" s="71">
        <v>1770427</v>
      </c>
      <c r="M8" s="71">
        <v>2486813</v>
      </c>
      <c r="N8" s="71">
        <v>1788635</v>
      </c>
      <c r="O8" s="71">
        <v>1629083</v>
      </c>
      <c r="P8" s="71">
        <v>1109269</v>
      </c>
      <c r="Q8" s="71">
        <v>2388004</v>
      </c>
      <c r="R8" s="71">
        <v>1778304</v>
      </c>
      <c r="S8" s="71">
        <v>1440762</v>
      </c>
      <c r="T8" s="71">
        <v>2049916</v>
      </c>
      <c r="U8" s="71">
        <v>1993044</v>
      </c>
      <c r="V8" s="71">
        <v>3589656</v>
      </c>
      <c r="W8" s="71">
        <v>1244044</v>
      </c>
      <c r="X8" s="71">
        <v>2075848</v>
      </c>
      <c r="Y8" s="71">
        <v>2298032</v>
      </c>
      <c r="Z8" s="71">
        <v>943189</v>
      </c>
      <c r="AA8" s="71">
        <v>541208</v>
      </c>
      <c r="AB8" s="71">
        <v>1881835</v>
      </c>
      <c r="AC8" s="71">
        <v>13456570</v>
      </c>
      <c r="AD8" s="71">
        <v>1584229</v>
      </c>
      <c r="AE8" s="71">
        <v>64194719</v>
      </c>
      <c r="AF8" s="159"/>
      <c r="AG8" s="99">
        <f t="shared" si="0"/>
        <v>126320725</v>
      </c>
    </row>
    <row r="9" spans="2:33" ht="12.75" customHeight="1">
      <c r="B9" s="218" t="s">
        <v>575</v>
      </c>
      <c r="C9" s="71">
        <v>7952706</v>
      </c>
      <c r="D9" s="71">
        <v>7168674</v>
      </c>
      <c r="E9" s="71">
        <v>3162412</v>
      </c>
      <c r="F9" s="71">
        <v>3455533</v>
      </c>
      <c r="G9" s="71">
        <v>5062416</v>
      </c>
      <c r="H9" s="71">
        <v>2706963</v>
      </c>
      <c r="I9" s="71">
        <v>4523451</v>
      </c>
      <c r="J9" s="71">
        <v>4569005</v>
      </c>
      <c r="K9" s="71">
        <v>4382678</v>
      </c>
      <c r="L9" s="71">
        <v>4740400</v>
      </c>
      <c r="M9" s="71">
        <v>6653481</v>
      </c>
      <c r="N9" s="71">
        <v>4785506</v>
      </c>
      <c r="O9" s="71">
        <v>4358624</v>
      </c>
      <c r="P9" s="71">
        <v>2967853</v>
      </c>
      <c r="Q9" s="71">
        <v>6389117</v>
      </c>
      <c r="R9" s="71">
        <v>4757861</v>
      </c>
      <c r="S9" s="71">
        <v>3854763</v>
      </c>
      <c r="T9" s="71">
        <v>5484561</v>
      </c>
      <c r="U9" s="71">
        <v>5383113</v>
      </c>
      <c r="V9" s="71">
        <v>9604137</v>
      </c>
      <c r="W9" s="71">
        <v>3328443</v>
      </c>
      <c r="X9" s="71">
        <v>5553939</v>
      </c>
      <c r="Y9" s="71">
        <v>5870888</v>
      </c>
      <c r="Z9" s="71">
        <v>2523506</v>
      </c>
      <c r="AA9" s="71">
        <v>1448006</v>
      </c>
      <c r="AB9" s="71">
        <v>5141929</v>
      </c>
      <c r="AC9" s="71">
        <v>36451260</v>
      </c>
      <c r="AD9" s="71">
        <v>4238608</v>
      </c>
      <c r="AE9" s="71">
        <v>134770809</v>
      </c>
      <c r="AF9" s="154"/>
      <c r="AG9" s="99">
        <f t="shared" si="0"/>
        <v>301290642</v>
      </c>
    </row>
    <row r="10" spans="2:33" ht="12.75">
      <c r="B10" s="218" t="s">
        <v>877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>
        <v>6801800</v>
      </c>
      <c r="AC10" s="73"/>
      <c r="AD10" s="73"/>
      <c r="AE10" s="73">
        <v>6851800</v>
      </c>
      <c r="AF10" s="154"/>
      <c r="AG10" s="99">
        <f t="shared" si="0"/>
        <v>13653600</v>
      </c>
    </row>
    <row r="11" spans="2:33" ht="13.5" thickBot="1">
      <c r="B11" s="220" t="s">
        <v>353</v>
      </c>
      <c r="C11" s="76">
        <f>SUM(C5:C10)</f>
        <v>18859941</v>
      </c>
      <c r="D11" s="76">
        <f aca="true" t="shared" si="1" ref="D11:AE11">SUM(D5:D10)</f>
        <v>16256734</v>
      </c>
      <c r="E11" s="76">
        <f t="shared" si="1"/>
        <v>8017084</v>
      </c>
      <c r="F11" s="76">
        <f t="shared" si="1"/>
        <v>7825464</v>
      </c>
      <c r="G11" s="76">
        <f t="shared" si="1"/>
        <v>11667622</v>
      </c>
      <c r="H11" s="76">
        <f t="shared" si="1"/>
        <v>6168689</v>
      </c>
      <c r="I11" s="76">
        <f t="shared" si="1"/>
        <v>10273046</v>
      </c>
      <c r="J11" s="76">
        <f t="shared" si="1"/>
        <v>10379409</v>
      </c>
      <c r="K11" s="76">
        <f t="shared" si="1"/>
        <v>9933335</v>
      </c>
      <c r="L11" s="76">
        <f t="shared" si="1"/>
        <v>10776311</v>
      </c>
      <c r="M11" s="76">
        <f t="shared" si="1"/>
        <v>15056641</v>
      </c>
      <c r="N11" s="76">
        <f t="shared" si="1"/>
        <v>10849470</v>
      </c>
      <c r="O11" s="76">
        <f t="shared" si="1"/>
        <v>9900001</v>
      </c>
      <c r="P11" s="76">
        <f t="shared" si="1"/>
        <v>6737513</v>
      </c>
      <c r="Q11" s="76">
        <f t="shared" si="1"/>
        <v>14462440</v>
      </c>
      <c r="R11" s="76">
        <f t="shared" si="1"/>
        <v>10790737</v>
      </c>
      <c r="S11" s="76">
        <f t="shared" si="1"/>
        <v>8765787</v>
      </c>
      <c r="T11" s="76">
        <f t="shared" si="1"/>
        <v>12458876</v>
      </c>
      <c r="U11" s="76">
        <f t="shared" si="1"/>
        <v>12808068</v>
      </c>
      <c r="V11" s="76">
        <f t="shared" si="1"/>
        <v>23359193</v>
      </c>
      <c r="W11" s="76">
        <f t="shared" si="1"/>
        <v>7554735</v>
      </c>
      <c r="X11" s="76">
        <f t="shared" si="1"/>
        <v>13670762</v>
      </c>
      <c r="Y11" s="76">
        <f t="shared" si="1"/>
        <v>13667812</v>
      </c>
      <c r="Z11" s="76">
        <f t="shared" si="1"/>
        <v>5730668</v>
      </c>
      <c r="AA11" s="76">
        <f t="shared" si="1"/>
        <v>3293226</v>
      </c>
      <c r="AB11" s="76">
        <f t="shared" si="1"/>
        <v>20101592</v>
      </c>
      <c r="AC11" s="76">
        <f t="shared" si="1"/>
        <v>83431091</v>
      </c>
      <c r="AD11" s="76">
        <f t="shared" si="1"/>
        <v>9614025</v>
      </c>
      <c r="AE11" s="76">
        <f t="shared" si="1"/>
        <v>375801434</v>
      </c>
      <c r="AF11" s="76"/>
      <c r="AG11" s="82">
        <f t="shared" si="0"/>
        <v>768211706</v>
      </c>
    </row>
    <row r="12" spans="2:33" ht="13.5" thickBot="1">
      <c r="B12" s="378" t="s">
        <v>1083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80"/>
    </row>
    <row r="13" spans="2:33" ht="12.75" customHeight="1">
      <c r="B13" s="217" t="s">
        <v>577</v>
      </c>
      <c r="C13" s="69">
        <v>575364</v>
      </c>
      <c r="D13" s="69">
        <v>277318</v>
      </c>
      <c r="E13" s="69">
        <v>315177</v>
      </c>
      <c r="F13" s="69">
        <v>105059</v>
      </c>
      <c r="G13" s="69">
        <v>181818</v>
      </c>
      <c r="H13" s="69">
        <v>80451</v>
      </c>
      <c r="I13" s="69">
        <v>133927</v>
      </c>
      <c r="J13" s="69">
        <v>168094</v>
      </c>
      <c r="K13" s="69">
        <v>151815</v>
      </c>
      <c r="L13" s="69">
        <v>113009</v>
      </c>
      <c r="M13" s="69">
        <v>208604</v>
      </c>
      <c r="N13" s="69">
        <v>60007</v>
      </c>
      <c r="O13" s="69">
        <v>95216</v>
      </c>
      <c r="P13" s="69">
        <v>78084</v>
      </c>
      <c r="Q13" s="69">
        <v>154276</v>
      </c>
      <c r="R13" s="69">
        <v>90010</v>
      </c>
      <c r="S13" s="69">
        <v>236335</v>
      </c>
      <c r="T13" s="69">
        <v>73541</v>
      </c>
      <c r="U13" s="69">
        <v>297762</v>
      </c>
      <c r="V13" s="69">
        <v>455824</v>
      </c>
      <c r="W13" s="69">
        <v>251195</v>
      </c>
      <c r="X13" s="69">
        <v>230373</v>
      </c>
      <c r="Y13" s="69">
        <v>461219</v>
      </c>
      <c r="Z13" s="69">
        <v>210118</v>
      </c>
      <c r="AA13" s="69">
        <v>182292</v>
      </c>
      <c r="AB13" s="69">
        <v>132507</v>
      </c>
      <c r="AC13" s="69">
        <v>543278</v>
      </c>
      <c r="AD13" s="69">
        <v>165823</v>
      </c>
      <c r="AE13" s="69">
        <v>16024301</v>
      </c>
      <c r="AF13" s="180"/>
      <c r="AG13" s="100">
        <f aca="true" t="shared" si="2" ref="AG13:AG20">SUM(C13:AF13)</f>
        <v>22052797</v>
      </c>
    </row>
    <row r="14" spans="2:33" ht="12.75">
      <c r="B14" s="218" t="s">
        <v>578</v>
      </c>
      <c r="C14" s="71">
        <v>411718</v>
      </c>
      <c r="D14" s="71">
        <v>29340</v>
      </c>
      <c r="E14" s="71">
        <v>27448</v>
      </c>
      <c r="F14" s="71"/>
      <c r="G14" s="71">
        <v>20917</v>
      </c>
      <c r="H14" s="71">
        <v>3313</v>
      </c>
      <c r="I14" s="71">
        <v>102409</v>
      </c>
      <c r="J14" s="71">
        <v>3407</v>
      </c>
      <c r="K14" s="71">
        <v>44011</v>
      </c>
      <c r="L14" s="71">
        <v>9938</v>
      </c>
      <c r="M14" s="71">
        <v>120487</v>
      </c>
      <c r="N14" s="71">
        <v>8140</v>
      </c>
      <c r="O14" s="71">
        <v>18930</v>
      </c>
      <c r="P14" s="71">
        <v>11547</v>
      </c>
      <c r="Q14" s="71">
        <v>26501</v>
      </c>
      <c r="R14" s="71">
        <v>9370</v>
      </c>
      <c r="S14" s="71">
        <v>52056</v>
      </c>
      <c r="T14" s="71">
        <v>9843</v>
      </c>
      <c r="U14" s="71">
        <v>168662</v>
      </c>
      <c r="V14" s="71">
        <v>33695</v>
      </c>
      <c r="W14" s="71">
        <v>30382</v>
      </c>
      <c r="X14" s="71">
        <v>30287</v>
      </c>
      <c r="Y14" s="71">
        <v>91714</v>
      </c>
      <c r="Z14" s="71">
        <v>19876</v>
      </c>
      <c r="AA14" s="71">
        <v>9465</v>
      </c>
      <c r="AB14" s="71">
        <v>318963</v>
      </c>
      <c r="AC14" s="71">
        <v>445791</v>
      </c>
      <c r="AD14" s="71">
        <v>29341</v>
      </c>
      <c r="AE14" s="71">
        <v>567887</v>
      </c>
      <c r="AF14" s="159"/>
      <c r="AG14" s="99">
        <f t="shared" si="2"/>
        <v>2655438</v>
      </c>
    </row>
    <row r="15" spans="1:33" ht="12.75">
      <c r="A15" t="s">
        <v>596</v>
      </c>
      <c r="B15" s="218" t="s">
        <v>579</v>
      </c>
      <c r="C15" s="71">
        <v>53760</v>
      </c>
      <c r="D15" s="71">
        <v>5678</v>
      </c>
      <c r="E15" s="71">
        <v>5679</v>
      </c>
      <c r="F15" s="71">
        <v>1514</v>
      </c>
      <c r="G15" s="71">
        <v>49879</v>
      </c>
      <c r="H15" s="71">
        <v>23662</v>
      </c>
      <c r="I15" s="71">
        <v>106100</v>
      </c>
      <c r="J15" s="71">
        <v>118310</v>
      </c>
      <c r="K15" s="71">
        <v>48933</v>
      </c>
      <c r="L15" s="71">
        <v>3786</v>
      </c>
      <c r="M15" s="71">
        <v>38995</v>
      </c>
      <c r="N15" s="71">
        <v>55085</v>
      </c>
      <c r="O15" s="71">
        <v>62184</v>
      </c>
      <c r="P15" s="71">
        <v>16753</v>
      </c>
      <c r="Q15" s="71">
        <v>61521</v>
      </c>
      <c r="R15" s="71">
        <v>37386</v>
      </c>
      <c r="S15" s="71">
        <v>47324</v>
      </c>
      <c r="T15" s="71">
        <v>76097</v>
      </c>
      <c r="U15" s="71">
        <v>6720</v>
      </c>
      <c r="V15" s="71">
        <v>5584</v>
      </c>
      <c r="W15" s="71">
        <v>5679</v>
      </c>
      <c r="X15" s="71">
        <v>3786</v>
      </c>
      <c r="Y15" s="71">
        <v>22905</v>
      </c>
      <c r="Z15" s="71">
        <v>9465</v>
      </c>
      <c r="AA15" s="71">
        <v>5679</v>
      </c>
      <c r="AB15" s="71">
        <v>3786</v>
      </c>
      <c r="AC15" s="71">
        <v>46377</v>
      </c>
      <c r="AD15" s="71">
        <v>177938</v>
      </c>
      <c r="AE15" s="71">
        <v>1108681</v>
      </c>
      <c r="AF15" s="159"/>
      <c r="AG15" s="99">
        <f t="shared" si="2"/>
        <v>2209246</v>
      </c>
    </row>
    <row r="16" spans="2:33" ht="12.75">
      <c r="B16" s="218" t="s">
        <v>580</v>
      </c>
      <c r="C16" s="71">
        <v>121528</v>
      </c>
      <c r="D16" s="71">
        <v>2839</v>
      </c>
      <c r="E16" s="71">
        <v>46377</v>
      </c>
      <c r="F16" s="71">
        <v>1893</v>
      </c>
      <c r="G16" s="71">
        <v>7761</v>
      </c>
      <c r="H16" s="71"/>
      <c r="I16" s="71">
        <v>15712</v>
      </c>
      <c r="J16" s="71">
        <v>13061</v>
      </c>
      <c r="K16" s="71">
        <v>25271</v>
      </c>
      <c r="L16" s="71">
        <v>852</v>
      </c>
      <c r="M16" s="71"/>
      <c r="N16" s="71">
        <v>4638</v>
      </c>
      <c r="O16" s="71"/>
      <c r="P16" s="71">
        <v>1325</v>
      </c>
      <c r="Q16" s="71">
        <v>21296</v>
      </c>
      <c r="R16" s="71">
        <v>7288</v>
      </c>
      <c r="S16" s="71">
        <v>53949</v>
      </c>
      <c r="T16" s="71">
        <v>4732</v>
      </c>
      <c r="U16" s="71">
        <v>11831</v>
      </c>
      <c r="V16" s="71">
        <v>57925</v>
      </c>
      <c r="W16" s="71">
        <v>28110</v>
      </c>
      <c r="X16" s="71">
        <v>68146</v>
      </c>
      <c r="Y16" s="71">
        <v>3881</v>
      </c>
      <c r="Z16" s="73"/>
      <c r="AA16" s="71">
        <v>22715</v>
      </c>
      <c r="AB16" s="71">
        <v>33032</v>
      </c>
      <c r="AC16" s="71">
        <v>362596</v>
      </c>
      <c r="AD16" s="71">
        <v>207563</v>
      </c>
      <c r="AE16" s="71">
        <v>851830</v>
      </c>
      <c r="AF16" s="159"/>
      <c r="AG16" s="99">
        <f t="shared" si="2"/>
        <v>1976151</v>
      </c>
    </row>
    <row r="17" spans="2:33" ht="24">
      <c r="B17" s="218" t="s">
        <v>592</v>
      </c>
      <c r="C17" s="71">
        <v>14103</v>
      </c>
      <c r="D17" s="73"/>
      <c r="E17" s="73"/>
      <c r="F17" s="73"/>
      <c r="G17" s="71">
        <v>3123</v>
      </c>
      <c r="H17" s="71"/>
      <c r="I17" s="71">
        <v>1609</v>
      </c>
      <c r="J17" s="71">
        <v>2555</v>
      </c>
      <c r="K17" s="71">
        <v>663</v>
      </c>
      <c r="L17" s="71">
        <v>3029</v>
      </c>
      <c r="M17" s="71"/>
      <c r="N17" s="71">
        <v>473</v>
      </c>
      <c r="O17" s="71"/>
      <c r="P17" s="71"/>
      <c r="Q17" s="71">
        <v>2272</v>
      </c>
      <c r="R17" s="71"/>
      <c r="S17" s="71"/>
      <c r="T17" s="71">
        <v>3597</v>
      </c>
      <c r="U17" s="71">
        <v>946</v>
      </c>
      <c r="V17" s="73"/>
      <c r="W17" s="71"/>
      <c r="X17" s="71">
        <v>2177</v>
      </c>
      <c r="Y17" s="71">
        <v>946</v>
      </c>
      <c r="Z17" s="73"/>
      <c r="AA17" s="73"/>
      <c r="AB17" s="71">
        <v>1893</v>
      </c>
      <c r="AC17" s="71">
        <v>13251</v>
      </c>
      <c r="AD17" s="71"/>
      <c r="AE17" s="71">
        <v>236620</v>
      </c>
      <c r="AF17" s="154"/>
      <c r="AG17" s="99">
        <f t="shared" si="2"/>
        <v>287257</v>
      </c>
    </row>
    <row r="18" spans="2:33" ht="12.75">
      <c r="B18" s="218" t="s">
        <v>581</v>
      </c>
      <c r="C18" s="71">
        <v>429796</v>
      </c>
      <c r="D18" s="71">
        <v>118309</v>
      </c>
      <c r="E18" s="71">
        <v>66253</v>
      </c>
      <c r="F18" s="71">
        <v>99759</v>
      </c>
      <c r="G18" s="71">
        <v>385690</v>
      </c>
      <c r="H18" s="71">
        <v>178695</v>
      </c>
      <c r="I18" s="71">
        <v>301548</v>
      </c>
      <c r="J18" s="71">
        <v>370735</v>
      </c>
      <c r="K18" s="71">
        <v>317449</v>
      </c>
      <c r="L18" s="71">
        <v>274952</v>
      </c>
      <c r="M18" s="71">
        <v>771379</v>
      </c>
      <c r="N18" s="71">
        <v>131466</v>
      </c>
      <c r="O18" s="71">
        <v>264635</v>
      </c>
      <c r="P18" s="71">
        <v>106668</v>
      </c>
      <c r="Q18" s="71">
        <v>262458</v>
      </c>
      <c r="R18" s="71">
        <v>127207</v>
      </c>
      <c r="S18" s="71">
        <v>865081</v>
      </c>
      <c r="T18" s="71">
        <v>315082</v>
      </c>
      <c r="U18" s="71">
        <v>281293</v>
      </c>
      <c r="V18" s="71">
        <v>206521</v>
      </c>
      <c r="W18" s="71">
        <v>65023</v>
      </c>
      <c r="X18" s="71">
        <v>64360</v>
      </c>
      <c r="Y18" s="71">
        <v>94648</v>
      </c>
      <c r="Z18" s="71">
        <v>108845</v>
      </c>
      <c r="AA18" s="71">
        <v>66253</v>
      </c>
      <c r="AB18" s="71">
        <v>178979</v>
      </c>
      <c r="AC18" s="71">
        <v>447434</v>
      </c>
      <c r="AD18" s="71">
        <v>25082</v>
      </c>
      <c r="AE18" s="71">
        <v>5016332</v>
      </c>
      <c r="AF18" s="154"/>
      <c r="AG18" s="99">
        <f t="shared" si="2"/>
        <v>11941932</v>
      </c>
    </row>
    <row r="19" spans="2:33" ht="24">
      <c r="B19" s="218" t="s">
        <v>582</v>
      </c>
      <c r="C19" s="71">
        <v>52056</v>
      </c>
      <c r="D19" s="71">
        <v>22716</v>
      </c>
      <c r="E19" s="71"/>
      <c r="F19" s="71"/>
      <c r="G19" s="73"/>
      <c r="H19" s="73"/>
      <c r="I19" s="73"/>
      <c r="J19" s="71">
        <v>5679</v>
      </c>
      <c r="K19" s="73"/>
      <c r="L19" s="73"/>
      <c r="M19" s="73"/>
      <c r="N19" s="73">
        <v>379</v>
      </c>
      <c r="O19" s="73"/>
      <c r="P19" s="73"/>
      <c r="Q19" s="73"/>
      <c r="R19" s="73"/>
      <c r="S19" s="73"/>
      <c r="T19" s="71">
        <v>5395</v>
      </c>
      <c r="U19" s="71">
        <v>3218</v>
      </c>
      <c r="V19" s="71">
        <v>42213</v>
      </c>
      <c r="W19" s="73">
        <v>11358</v>
      </c>
      <c r="X19" s="71">
        <v>8708</v>
      </c>
      <c r="Y19" s="71"/>
      <c r="Z19" s="71">
        <v>22715</v>
      </c>
      <c r="AA19" s="71">
        <v>11358</v>
      </c>
      <c r="AB19" s="71">
        <v>23662</v>
      </c>
      <c r="AC19" s="71">
        <v>70039</v>
      </c>
      <c r="AD19" s="71"/>
      <c r="AE19" s="71"/>
      <c r="AF19" s="159"/>
      <c r="AG19" s="99">
        <f t="shared" si="2"/>
        <v>279496</v>
      </c>
    </row>
    <row r="20" spans="2:33" ht="13.5" thickBot="1">
      <c r="B20" s="220" t="s">
        <v>622</v>
      </c>
      <c r="C20" s="76">
        <f>SUM(C13:C19)</f>
        <v>1658325</v>
      </c>
      <c r="D20" s="76">
        <f aca="true" t="shared" si="3" ref="D20:AE20">SUM(D13:D19)</f>
        <v>456200</v>
      </c>
      <c r="E20" s="76">
        <f t="shared" si="3"/>
        <v>460934</v>
      </c>
      <c r="F20" s="76">
        <f t="shared" si="3"/>
        <v>208225</v>
      </c>
      <c r="G20" s="76">
        <f t="shared" si="3"/>
        <v>649188</v>
      </c>
      <c r="H20" s="76">
        <f t="shared" si="3"/>
        <v>286121</v>
      </c>
      <c r="I20" s="76">
        <f t="shared" si="3"/>
        <v>661305</v>
      </c>
      <c r="J20" s="76">
        <f t="shared" si="3"/>
        <v>681841</v>
      </c>
      <c r="K20" s="76">
        <f t="shared" si="3"/>
        <v>588142</v>
      </c>
      <c r="L20" s="76">
        <f t="shared" si="3"/>
        <v>405566</v>
      </c>
      <c r="M20" s="76">
        <f t="shared" si="3"/>
        <v>1139465</v>
      </c>
      <c r="N20" s="76">
        <f t="shared" si="3"/>
        <v>260188</v>
      </c>
      <c r="O20" s="76">
        <f t="shared" si="3"/>
        <v>440965</v>
      </c>
      <c r="P20" s="76">
        <f t="shared" si="3"/>
        <v>214377</v>
      </c>
      <c r="Q20" s="76">
        <f t="shared" si="3"/>
        <v>528324</v>
      </c>
      <c r="R20" s="76">
        <f t="shared" si="3"/>
        <v>271261</v>
      </c>
      <c r="S20" s="76">
        <f>SUM(S13:S19)</f>
        <v>1254745</v>
      </c>
      <c r="T20" s="76">
        <f t="shared" si="3"/>
        <v>488287</v>
      </c>
      <c r="U20" s="76">
        <f t="shared" si="3"/>
        <v>770432</v>
      </c>
      <c r="V20" s="76">
        <f t="shared" si="3"/>
        <v>801762</v>
      </c>
      <c r="W20" s="76">
        <f t="shared" si="3"/>
        <v>391747</v>
      </c>
      <c r="X20" s="76">
        <f t="shared" si="3"/>
        <v>407837</v>
      </c>
      <c r="Y20" s="76">
        <f t="shared" si="3"/>
        <v>675313</v>
      </c>
      <c r="Z20" s="76">
        <f t="shared" si="3"/>
        <v>371019</v>
      </c>
      <c r="AA20" s="76">
        <f t="shared" si="3"/>
        <v>297762</v>
      </c>
      <c r="AB20" s="76">
        <f t="shared" si="3"/>
        <v>692822</v>
      </c>
      <c r="AC20" s="76">
        <f t="shared" si="3"/>
        <v>1928766</v>
      </c>
      <c r="AD20" s="76">
        <f t="shared" si="3"/>
        <v>605747</v>
      </c>
      <c r="AE20" s="76">
        <f t="shared" si="3"/>
        <v>23805651</v>
      </c>
      <c r="AF20" s="76"/>
      <c r="AG20" s="82">
        <f t="shared" si="2"/>
        <v>41402317</v>
      </c>
    </row>
    <row r="21" spans="2:33" ht="13.5" thickBot="1">
      <c r="B21" s="385" t="s">
        <v>569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7"/>
    </row>
    <row r="22" spans="2:33" ht="12.75">
      <c r="B22" s="217" t="s">
        <v>583</v>
      </c>
      <c r="C22" s="69">
        <v>1701483</v>
      </c>
      <c r="D22" s="69">
        <v>1431359</v>
      </c>
      <c r="E22" s="69">
        <v>711751</v>
      </c>
      <c r="F22" s="69">
        <v>483650</v>
      </c>
      <c r="G22" s="69">
        <v>463490</v>
      </c>
      <c r="H22" s="69">
        <v>176423</v>
      </c>
      <c r="I22" s="69">
        <v>298140</v>
      </c>
      <c r="J22" s="69">
        <v>487531</v>
      </c>
      <c r="K22" s="69">
        <v>367991</v>
      </c>
      <c r="L22" s="69">
        <v>284606</v>
      </c>
      <c r="M22" s="69">
        <v>331835</v>
      </c>
      <c r="N22" s="69">
        <v>130709</v>
      </c>
      <c r="O22" s="69">
        <v>152667</v>
      </c>
      <c r="P22" s="69">
        <v>200369</v>
      </c>
      <c r="Q22" s="69">
        <v>315082</v>
      </c>
      <c r="R22" s="69">
        <v>360703</v>
      </c>
      <c r="S22" s="73">
        <v>481379</v>
      </c>
      <c r="T22" s="69">
        <v>192324</v>
      </c>
      <c r="U22" s="69">
        <v>1123185</v>
      </c>
      <c r="V22" s="69">
        <v>1098766</v>
      </c>
      <c r="W22" s="69">
        <v>694431</v>
      </c>
      <c r="X22" s="69">
        <v>958309</v>
      </c>
      <c r="Y22" s="69">
        <v>1071981</v>
      </c>
      <c r="Z22" s="69">
        <v>965407</v>
      </c>
      <c r="AA22" s="69">
        <v>576405</v>
      </c>
      <c r="AB22" s="69">
        <v>914392</v>
      </c>
      <c r="AC22" s="69">
        <v>1548438</v>
      </c>
      <c r="AD22" s="69">
        <v>1715018</v>
      </c>
      <c r="AE22" s="69">
        <v>17474911</v>
      </c>
      <c r="AF22" s="180"/>
      <c r="AG22" s="100">
        <f aca="true" t="shared" si="4" ref="AG22:AG31">SUM(C22:AF22)</f>
        <v>36712735</v>
      </c>
    </row>
    <row r="23" spans="2:33" ht="12.75">
      <c r="B23" s="218" t="s">
        <v>584</v>
      </c>
      <c r="C23" s="71">
        <v>204061</v>
      </c>
      <c r="D23" s="71">
        <v>140363</v>
      </c>
      <c r="E23" s="71">
        <v>243245</v>
      </c>
      <c r="F23" s="71">
        <v>49217</v>
      </c>
      <c r="G23" s="71">
        <v>566562</v>
      </c>
      <c r="H23" s="71">
        <v>285268</v>
      </c>
      <c r="I23" s="71">
        <v>325588</v>
      </c>
      <c r="J23" s="71">
        <v>536653</v>
      </c>
      <c r="K23" s="71">
        <v>494629</v>
      </c>
      <c r="L23" s="71">
        <v>369221</v>
      </c>
      <c r="M23" s="71">
        <v>601960</v>
      </c>
      <c r="N23" s="71">
        <v>448630</v>
      </c>
      <c r="O23" s="71">
        <v>374616</v>
      </c>
      <c r="P23" s="71">
        <v>451659</v>
      </c>
      <c r="Q23" s="71">
        <v>745541</v>
      </c>
      <c r="R23" s="71">
        <v>194974</v>
      </c>
      <c r="S23" s="71">
        <v>189106</v>
      </c>
      <c r="T23" s="71">
        <v>822205</v>
      </c>
      <c r="U23" s="71">
        <v>76475</v>
      </c>
      <c r="V23" s="71">
        <v>331362</v>
      </c>
      <c r="W23" s="71">
        <v>70986</v>
      </c>
      <c r="X23" s="71">
        <v>74772</v>
      </c>
      <c r="Y23" s="71">
        <v>85183</v>
      </c>
      <c r="Z23" s="71">
        <v>89158</v>
      </c>
      <c r="AA23" s="71">
        <v>33127</v>
      </c>
      <c r="AB23" s="71">
        <v>17037</v>
      </c>
      <c r="AC23" s="71">
        <v>867920</v>
      </c>
      <c r="AD23" s="71">
        <v>29341</v>
      </c>
      <c r="AE23" s="71">
        <v>49140791</v>
      </c>
      <c r="AF23" s="159"/>
      <c r="AG23" s="99">
        <f t="shared" si="4"/>
        <v>57859650</v>
      </c>
    </row>
    <row r="24" spans="2:33" ht="24">
      <c r="B24" s="219" t="s">
        <v>677</v>
      </c>
      <c r="C24" s="71">
        <v>5868730</v>
      </c>
      <c r="D24" s="71">
        <v>409446</v>
      </c>
      <c r="E24" s="71">
        <v>2719251</v>
      </c>
      <c r="F24" s="71">
        <v>1248783</v>
      </c>
      <c r="G24" s="73"/>
      <c r="H24" s="73"/>
      <c r="I24" s="71">
        <v>6152</v>
      </c>
      <c r="J24" s="71"/>
      <c r="K24" s="71">
        <v>21106</v>
      </c>
      <c r="L24" s="71"/>
      <c r="M24" s="73"/>
      <c r="N24" s="73"/>
      <c r="O24" s="71">
        <v>3502</v>
      </c>
      <c r="P24" s="71"/>
      <c r="Q24" s="71">
        <v>394113</v>
      </c>
      <c r="R24" s="71"/>
      <c r="S24" s="73"/>
      <c r="T24" s="73"/>
      <c r="U24" s="71">
        <v>74866</v>
      </c>
      <c r="V24" s="71">
        <v>1107947</v>
      </c>
      <c r="W24" s="71">
        <v>738253</v>
      </c>
      <c r="X24" s="71">
        <v>443425</v>
      </c>
      <c r="Y24" s="71">
        <v>2333446</v>
      </c>
      <c r="Z24" s="71">
        <v>56694</v>
      </c>
      <c r="AA24" s="71">
        <v>9370</v>
      </c>
      <c r="AB24" s="71">
        <v>4667300</v>
      </c>
      <c r="AC24" s="71">
        <v>3710477</v>
      </c>
      <c r="AD24" s="71">
        <v>4476556</v>
      </c>
      <c r="AE24" s="71">
        <v>50955828</v>
      </c>
      <c r="AF24" s="159"/>
      <c r="AG24" s="99">
        <f t="shared" si="4"/>
        <v>79245245</v>
      </c>
    </row>
    <row r="25" spans="2:33" ht="36">
      <c r="B25" s="218" t="s">
        <v>681</v>
      </c>
      <c r="C25" s="71">
        <v>2181915</v>
      </c>
      <c r="D25" s="71">
        <v>868961</v>
      </c>
      <c r="E25" s="71">
        <v>335716</v>
      </c>
      <c r="F25" s="71">
        <v>415788</v>
      </c>
      <c r="G25" s="71">
        <v>163741</v>
      </c>
      <c r="H25" s="71">
        <v>133075</v>
      </c>
      <c r="I25" s="71">
        <v>216270</v>
      </c>
      <c r="J25" s="71">
        <v>193933</v>
      </c>
      <c r="K25" s="71">
        <v>292651</v>
      </c>
      <c r="L25" s="71">
        <v>229899</v>
      </c>
      <c r="M25" s="71">
        <v>156074</v>
      </c>
      <c r="N25" s="71">
        <v>236619</v>
      </c>
      <c r="O25" s="71">
        <v>330131</v>
      </c>
      <c r="P25" s="71">
        <v>114051</v>
      </c>
      <c r="Q25" s="71"/>
      <c r="R25" s="71">
        <v>173205</v>
      </c>
      <c r="S25" s="71">
        <v>347263</v>
      </c>
      <c r="T25" s="73">
        <v>414273</v>
      </c>
      <c r="U25" s="71">
        <v>717335</v>
      </c>
      <c r="V25" s="71">
        <v>958782</v>
      </c>
      <c r="W25" s="71">
        <v>511571</v>
      </c>
      <c r="X25" s="71">
        <v>505987</v>
      </c>
      <c r="Y25" s="71">
        <v>810564</v>
      </c>
      <c r="Z25" s="71">
        <v>372439</v>
      </c>
      <c r="AA25" s="71">
        <v>347641</v>
      </c>
      <c r="AB25" s="71">
        <v>578109</v>
      </c>
      <c r="AC25" s="71">
        <v>1832313</v>
      </c>
      <c r="AD25" s="71">
        <v>1247836</v>
      </c>
      <c r="AE25" s="71">
        <v>19890508</v>
      </c>
      <c r="AF25" s="154"/>
      <c r="AG25" s="99">
        <f t="shared" si="4"/>
        <v>34576650</v>
      </c>
    </row>
    <row r="26" spans="2:33" ht="12.75">
      <c r="B26" s="218" t="s">
        <v>585</v>
      </c>
      <c r="C26" s="71">
        <v>966448</v>
      </c>
      <c r="D26" s="71">
        <v>524538</v>
      </c>
      <c r="E26" s="71">
        <v>300980</v>
      </c>
      <c r="F26" s="71">
        <v>296531</v>
      </c>
      <c r="G26" s="71">
        <v>799774</v>
      </c>
      <c r="H26" s="71">
        <v>106006</v>
      </c>
      <c r="I26" s="71">
        <v>205764</v>
      </c>
      <c r="J26" s="71">
        <v>207279</v>
      </c>
      <c r="K26" s="71">
        <v>269746</v>
      </c>
      <c r="L26" s="71">
        <v>154181</v>
      </c>
      <c r="M26" s="71">
        <v>280347</v>
      </c>
      <c r="N26" s="71">
        <v>37386</v>
      </c>
      <c r="O26" s="71">
        <v>117363</v>
      </c>
      <c r="P26" s="71">
        <v>119824</v>
      </c>
      <c r="Q26" s="71">
        <v>225451</v>
      </c>
      <c r="R26" s="71">
        <v>187403</v>
      </c>
      <c r="S26" s="71">
        <v>577446</v>
      </c>
      <c r="T26" s="71">
        <v>246557</v>
      </c>
      <c r="U26" s="71">
        <v>589182</v>
      </c>
      <c r="V26" s="71">
        <v>679950</v>
      </c>
      <c r="W26" s="71">
        <v>248924</v>
      </c>
      <c r="X26" s="71">
        <v>300980</v>
      </c>
      <c r="Y26" s="71">
        <v>460272</v>
      </c>
      <c r="Z26" s="71">
        <v>242204</v>
      </c>
      <c r="AA26" s="71">
        <v>349629</v>
      </c>
      <c r="AB26" s="71">
        <v>506933</v>
      </c>
      <c r="AC26" s="71">
        <v>1565224</v>
      </c>
      <c r="AD26" s="71">
        <v>418816</v>
      </c>
      <c r="AE26" s="71">
        <v>18462240</v>
      </c>
      <c r="AF26" s="73"/>
      <c r="AG26" s="99">
        <f t="shared" si="4"/>
        <v>29447378</v>
      </c>
    </row>
    <row r="27" spans="2:33" ht="24">
      <c r="B27" s="218" t="s">
        <v>586</v>
      </c>
      <c r="C27" s="71">
        <v>179452</v>
      </c>
      <c r="D27" s="73"/>
      <c r="E27" s="71">
        <v>2271547</v>
      </c>
      <c r="F27" s="73"/>
      <c r="G27" s="73"/>
      <c r="H27" s="73"/>
      <c r="I27" s="73"/>
      <c r="J27" s="73"/>
      <c r="K27" s="73"/>
      <c r="L27" s="73">
        <v>663</v>
      </c>
      <c r="M27" s="73"/>
      <c r="N27" s="73"/>
      <c r="O27" s="73"/>
      <c r="P27" s="73"/>
      <c r="Q27" s="73"/>
      <c r="R27" s="73"/>
      <c r="S27" s="73"/>
      <c r="T27" s="71">
        <v>3218</v>
      </c>
      <c r="U27" s="71">
        <v>4354</v>
      </c>
      <c r="V27" s="71">
        <v>50637</v>
      </c>
      <c r="W27" s="71"/>
      <c r="X27" s="71"/>
      <c r="Y27" s="73"/>
      <c r="Z27" s="73"/>
      <c r="AA27" s="73"/>
      <c r="AB27" s="71">
        <v>431878</v>
      </c>
      <c r="AC27" s="71">
        <v>387488</v>
      </c>
      <c r="AD27" s="73"/>
      <c r="AE27" s="73">
        <v>2176900</v>
      </c>
      <c r="AF27" s="154"/>
      <c r="AG27" s="99">
        <f t="shared" si="4"/>
        <v>5506137</v>
      </c>
    </row>
    <row r="28" spans="2:33" ht="12.75">
      <c r="B28" s="218" t="s">
        <v>587</v>
      </c>
      <c r="C28" s="71"/>
      <c r="D28" s="73"/>
      <c r="E28" s="71">
        <v>9464778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159"/>
      <c r="AG28" s="99">
        <f t="shared" si="4"/>
        <v>9464778</v>
      </c>
    </row>
    <row r="29" spans="2:33" ht="12.75">
      <c r="B29" s="218" t="s">
        <v>588</v>
      </c>
      <c r="C29" s="71">
        <v>1594247</v>
      </c>
      <c r="D29" s="71">
        <v>1199660</v>
      </c>
      <c r="E29" s="71">
        <v>648243</v>
      </c>
      <c r="F29" s="71">
        <v>489329</v>
      </c>
      <c r="G29" s="71">
        <v>412002</v>
      </c>
      <c r="H29" s="71">
        <v>406985</v>
      </c>
      <c r="I29" s="71">
        <v>368274</v>
      </c>
      <c r="J29" s="71">
        <v>672472</v>
      </c>
      <c r="K29" s="71">
        <v>400171</v>
      </c>
      <c r="L29" s="71">
        <v>390233</v>
      </c>
      <c r="M29" s="71">
        <v>791445</v>
      </c>
      <c r="N29" s="71">
        <v>83858</v>
      </c>
      <c r="O29" s="71">
        <v>126923</v>
      </c>
      <c r="P29" s="71">
        <v>91335</v>
      </c>
      <c r="Q29" s="71">
        <v>357674</v>
      </c>
      <c r="R29" s="71">
        <v>190810</v>
      </c>
      <c r="S29" s="71">
        <v>552364</v>
      </c>
      <c r="T29" s="71">
        <v>512896</v>
      </c>
      <c r="U29" s="71">
        <v>911742</v>
      </c>
      <c r="V29" s="71">
        <v>1114099</v>
      </c>
      <c r="W29" s="71">
        <v>803749</v>
      </c>
      <c r="X29" s="71">
        <v>1137098</v>
      </c>
      <c r="Y29" s="71">
        <v>743553</v>
      </c>
      <c r="Z29" s="71">
        <v>571957</v>
      </c>
      <c r="AA29" s="71">
        <v>389097</v>
      </c>
      <c r="AB29" s="71">
        <v>935309</v>
      </c>
      <c r="AC29" s="71">
        <v>773840</v>
      </c>
      <c r="AD29" s="71">
        <v>106763</v>
      </c>
      <c r="AE29" s="71">
        <v>8675315</v>
      </c>
      <c r="AF29" s="154"/>
      <c r="AG29" s="99">
        <f t="shared" si="4"/>
        <v>25451443</v>
      </c>
    </row>
    <row r="30" spans="2:33" ht="36">
      <c r="B30" s="219" t="s">
        <v>112</v>
      </c>
      <c r="C30" s="71"/>
      <c r="D30" s="71">
        <v>24230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>
        <v>1910842</v>
      </c>
      <c r="AD30" s="73"/>
      <c r="AE30" s="73"/>
      <c r="AF30" s="159"/>
      <c r="AG30" s="99">
        <f t="shared" si="4"/>
        <v>1935072</v>
      </c>
    </row>
    <row r="31" spans="2:33" ht="13.5" thickBot="1">
      <c r="B31" s="220" t="s">
        <v>830</v>
      </c>
      <c r="C31" s="76">
        <f>SUM(C22:C30)</f>
        <v>12696336</v>
      </c>
      <c r="D31" s="76">
        <f aca="true" t="shared" si="5" ref="D31:AE31">SUM(D22:D30)</f>
        <v>4598557</v>
      </c>
      <c r="E31" s="76">
        <f t="shared" si="5"/>
        <v>16695511</v>
      </c>
      <c r="F31" s="76">
        <f t="shared" si="5"/>
        <v>2983298</v>
      </c>
      <c r="G31" s="76">
        <f t="shared" si="5"/>
        <v>2405569</v>
      </c>
      <c r="H31" s="76">
        <f t="shared" si="5"/>
        <v>1107757</v>
      </c>
      <c r="I31" s="76">
        <f t="shared" si="5"/>
        <v>1420188</v>
      </c>
      <c r="J31" s="76">
        <f t="shared" si="5"/>
        <v>2097868</v>
      </c>
      <c r="K31" s="76">
        <f t="shared" si="5"/>
        <v>1846294</v>
      </c>
      <c r="L31" s="76">
        <f t="shared" si="5"/>
        <v>1428803</v>
      </c>
      <c r="M31" s="76">
        <f t="shared" si="5"/>
        <v>2161661</v>
      </c>
      <c r="N31" s="76">
        <f t="shared" si="5"/>
        <v>937202</v>
      </c>
      <c r="O31" s="76">
        <f t="shared" si="5"/>
        <v>1105202</v>
      </c>
      <c r="P31" s="76">
        <f t="shared" si="5"/>
        <v>977238</v>
      </c>
      <c r="Q31" s="76">
        <f t="shared" si="5"/>
        <v>2037861</v>
      </c>
      <c r="R31" s="76">
        <f t="shared" si="5"/>
        <v>1107095</v>
      </c>
      <c r="S31" s="76">
        <f t="shared" si="5"/>
        <v>2147558</v>
      </c>
      <c r="T31" s="76">
        <f t="shared" si="5"/>
        <v>2191473</v>
      </c>
      <c r="U31" s="76">
        <f t="shared" si="5"/>
        <v>3497139</v>
      </c>
      <c r="V31" s="76">
        <f t="shared" si="5"/>
        <v>5341543</v>
      </c>
      <c r="W31" s="76">
        <f t="shared" si="5"/>
        <v>3067914</v>
      </c>
      <c r="X31" s="76">
        <f t="shared" si="5"/>
        <v>3420571</v>
      </c>
      <c r="Y31" s="76">
        <f t="shared" si="5"/>
        <v>5504999</v>
      </c>
      <c r="Z31" s="76">
        <f t="shared" si="5"/>
        <v>2297859</v>
      </c>
      <c r="AA31" s="76">
        <f t="shared" si="5"/>
        <v>1705269</v>
      </c>
      <c r="AB31" s="76">
        <f t="shared" si="5"/>
        <v>8050958</v>
      </c>
      <c r="AC31" s="76">
        <f t="shared" si="5"/>
        <v>12596542</v>
      </c>
      <c r="AD31" s="76">
        <f t="shared" si="5"/>
        <v>7994330</v>
      </c>
      <c r="AE31" s="76">
        <f t="shared" si="5"/>
        <v>166776493</v>
      </c>
      <c r="AF31" s="76"/>
      <c r="AG31" s="82">
        <f t="shared" si="4"/>
        <v>280199088</v>
      </c>
    </row>
    <row r="32" spans="2:33" ht="13.5" thickBot="1">
      <c r="B32" s="378" t="s">
        <v>570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80"/>
    </row>
    <row r="33" spans="2:33" ht="12.75">
      <c r="B33" s="217" t="s">
        <v>589</v>
      </c>
      <c r="C33" s="69">
        <v>9000000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69">
        <v>9000000</v>
      </c>
      <c r="V33" s="69"/>
      <c r="W33" s="69"/>
      <c r="X33" s="69"/>
      <c r="Y33" s="69">
        <v>7307400</v>
      </c>
      <c r="Z33" s="69"/>
      <c r="AA33" s="69"/>
      <c r="AB33" s="69">
        <v>193000</v>
      </c>
      <c r="AC33" s="69"/>
      <c r="AD33" s="69"/>
      <c r="AE33" s="69">
        <v>2000000</v>
      </c>
      <c r="AF33" s="80"/>
      <c r="AG33" s="100">
        <f>SUM(C33:AF33)</f>
        <v>27500400</v>
      </c>
    </row>
    <row r="34" spans="2:33" ht="24">
      <c r="B34" s="218" t="s">
        <v>590</v>
      </c>
      <c r="C34" s="71">
        <v>1000000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1">
        <v>1000000</v>
      </c>
      <c r="V34" s="71"/>
      <c r="W34" s="71"/>
      <c r="X34" s="71"/>
      <c r="Y34" s="71">
        <v>1807000</v>
      </c>
      <c r="Z34" s="71"/>
      <c r="AA34" s="71"/>
      <c r="AB34" s="71"/>
      <c r="AC34" s="71"/>
      <c r="AD34" s="71"/>
      <c r="AE34" s="71">
        <v>8000000</v>
      </c>
      <c r="AF34" s="153"/>
      <c r="AG34" s="99">
        <f>SUM(C34:AF34)</f>
        <v>11807000</v>
      </c>
    </row>
    <row r="35" spans="2:33" ht="12.75">
      <c r="B35" s="218" t="s">
        <v>591</v>
      </c>
      <c r="C35" s="71">
        <v>1500000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1">
        <v>1500000</v>
      </c>
      <c r="V35" s="71"/>
      <c r="W35" s="71"/>
      <c r="X35" s="71"/>
      <c r="Y35" s="71">
        <v>2800000</v>
      </c>
      <c r="Z35" s="71"/>
      <c r="AA35" s="71"/>
      <c r="AB35" s="73"/>
      <c r="AC35" s="73"/>
      <c r="AD35" s="73"/>
      <c r="AE35" s="73"/>
      <c r="AF35" s="73"/>
      <c r="AG35" s="99">
        <f>SUM(C35:AF35)</f>
        <v>5800000</v>
      </c>
    </row>
    <row r="36" spans="2:33" ht="13.5" thickBot="1">
      <c r="B36" s="225" t="s">
        <v>831</v>
      </c>
      <c r="C36" s="76">
        <f>SUM(C33:C35)</f>
        <v>11500000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>
        <f>SUM(U33:U35)</f>
        <v>11500000</v>
      </c>
      <c r="V36" s="76"/>
      <c r="W36" s="76"/>
      <c r="X36" s="76"/>
      <c r="Y36" s="76">
        <f>SUM(Y33:Y35)</f>
        <v>11914400</v>
      </c>
      <c r="Z36" s="76"/>
      <c r="AA36" s="76"/>
      <c r="AB36" s="76">
        <f>SUM(AB33:AB35)</f>
        <v>193000</v>
      </c>
      <c r="AC36" s="76"/>
      <c r="AD36" s="76"/>
      <c r="AE36" s="76">
        <f>SUM(AE33:AE35)</f>
        <v>10000000</v>
      </c>
      <c r="AF36" s="76"/>
      <c r="AG36" s="82">
        <f>SUM(C36:AF36)</f>
        <v>45107400</v>
      </c>
    </row>
    <row r="37" spans="2:33" ht="13.5" thickBot="1">
      <c r="B37" s="378" t="s">
        <v>593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80"/>
    </row>
    <row r="38" spans="2:33" ht="12.75">
      <c r="B38" s="217" t="s">
        <v>594</v>
      </c>
      <c r="C38" s="69">
        <v>10050000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100">
        <f>SUM(C38:AF38)</f>
        <v>10050000</v>
      </c>
    </row>
    <row r="39" spans="2:33" ht="13.5" thickBot="1">
      <c r="B39" s="220" t="s">
        <v>833</v>
      </c>
      <c r="C39" s="76">
        <f>SUM(C38)</f>
        <v>10050000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82">
        <f>SUM(C39:AF39)</f>
        <v>10050000</v>
      </c>
    </row>
    <row r="40" spans="2:33" ht="13.5" thickBot="1">
      <c r="B40" s="378" t="s">
        <v>238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80"/>
    </row>
    <row r="41" spans="2:33" ht="36">
      <c r="B41" s="217" t="s">
        <v>595</v>
      </c>
      <c r="C41" s="81"/>
      <c r="D41" s="69">
        <v>177249427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>
        <v>958500000</v>
      </c>
      <c r="X41" s="69"/>
      <c r="Y41" s="69"/>
      <c r="Z41" s="69"/>
      <c r="AA41" s="69">
        <v>266700000</v>
      </c>
      <c r="AB41" s="69"/>
      <c r="AC41" s="69"/>
      <c r="AD41" s="69"/>
      <c r="AE41" s="69"/>
      <c r="AF41" s="81"/>
      <c r="AG41" s="100">
        <f>SUM(C41:AF41)</f>
        <v>1402449427</v>
      </c>
    </row>
    <row r="42" spans="2:33" ht="13.5" thickBot="1">
      <c r="B42" s="225" t="s">
        <v>832</v>
      </c>
      <c r="C42" s="119"/>
      <c r="D42" s="67">
        <f>SUM(D41)</f>
        <v>177249427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67">
        <f>SUM(W41)</f>
        <v>958500000</v>
      </c>
      <c r="X42" s="119"/>
      <c r="Y42" s="119"/>
      <c r="Z42" s="119"/>
      <c r="AA42" s="67">
        <f>SUM(AA41)</f>
        <v>266700000</v>
      </c>
      <c r="AB42" s="119"/>
      <c r="AC42" s="119"/>
      <c r="AD42" s="119"/>
      <c r="AE42" s="119"/>
      <c r="AF42" s="119"/>
      <c r="AG42" s="227">
        <f>SUM(C42:AF42)</f>
        <v>1402449427</v>
      </c>
    </row>
    <row r="43" spans="2:33" ht="13.5" thickBot="1">
      <c r="B43" s="378" t="s">
        <v>917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80"/>
    </row>
    <row r="44" spans="2:33" ht="12.75">
      <c r="B44" s="217" t="s">
        <v>816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69">
        <v>1502484777</v>
      </c>
      <c r="AA44" s="69">
        <v>487100000</v>
      </c>
      <c r="AB44" s="69"/>
      <c r="AC44" s="69"/>
      <c r="AD44" s="69"/>
      <c r="AE44" s="81"/>
      <c r="AF44" s="81"/>
      <c r="AG44" s="100">
        <f>SUM(C44:AF44)</f>
        <v>1989584777</v>
      </c>
    </row>
    <row r="45" spans="2:33" ht="12.75">
      <c r="B45" s="222" t="s">
        <v>170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101"/>
      <c r="AA45" s="101"/>
      <c r="AB45" s="101"/>
      <c r="AC45" s="101"/>
      <c r="AD45" s="101"/>
      <c r="AE45" s="101"/>
      <c r="AF45" s="101">
        <v>735784185</v>
      </c>
      <c r="AG45" s="102">
        <f>SUM(C45:AF45)</f>
        <v>735784185</v>
      </c>
    </row>
    <row r="46" spans="2:33" ht="13.5" thickBot="1">
      <c r="B46" s="220" t="s">
        <v>875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>
        <f>SUM(Z44:Z45)</f>
        <v>1502484777</v>
      </c>
      <c r="AA46" s="76">
        <f>SUM(AA44:AA45)</f>
        <v>487100000</v>
      </c>
      <c r="AB46" s="67"/>
      <c r="AC46" s="67"/>
      <c r="AD46" s="67"/>
      <c r="AE46" s="67"/>
      <c r="AF46" s="76">
        <f>SUM(AF44:AF45)</f>
        <v>735784185</v>
      </c>
      <c r="AG46" s="68">
        <f>SUM(C46:AF46)</f>
        <v>2725368962</v>
      </c>
    </row>
    <row r="47" spans="2:33" ht="13.5" thickBot="1">
      <c r="B47" s="248" t="s">
        <v>874</v>
      </c>
      <c r="C47" s="120">
        <f>SUM(C46+C42+C39+C36+C31+C20+C11)</f>
        <v>54764602</v>
      </c>
      <c r="D47" s="120">
        <f aca="true" t="shared" si="6" ref="D47:AF47">SUM(D46+D42+D39+D36+D31+D20+D11)</f>
        <v>198560918</v>
      </c>
      <c r="E47" s="120">
        <f t="shared" si="6"/>
        <v>25173529</v>
      </c>
      <c r="F47" s="120">
        <f t="shared" si="6"/>
        <v>11016987</v>
      </c>
      <c r="G47" s="120">
        <f t="shared" si="6"/>
        <v>14722379</v>
      </c>
      <c r="H47" s="120">
        <f t="shared" si="6"/>
        <v>7562567</v>
      </c>
      <c r="I47" s="120">
        <f t="shared" si="6"/>
        <v>12354539</v>
      </c>
      <c r="J47" s="120">
        <f t="shared" si="6"/>
        <v>13159118</v>
      </c>
      <c r="K47" s="120">
        <f t="shared" si="6"/>
        <v>12367771</v>
      </c>
      <c r="L47" s="120">
        <f t="shared" si="6"/>
        <v>12610680</v>
      </c>
      <c r="M47" s="120">
        <f t="shared" si="6"/>
        <v>18357767</v>
      </c>
      <c r="N47" s="120">
        <f t="shared" si="6"/>
        <v>12046860</v>
      </c>
      <c r="O47" s="120">
        <f t="shared" si="6"/>
        <v>11446168</v>
      </c>
      <c r="P47" s="120">
        <f t="shared" si="6"/>
        <v>7929128</v>
      </c>
      <c r="Q47" s="120">
        <f t="shared" si="6"/>
        <v>17028625</v>
      </c>
      <c r="R47" s="120">
        <f t="shared" si="6"/>
        <v>12169093</v>
      </c>
      <c r="S47" s="120">
        <f t="shared" si="6"/>
        <v>12168090</v>
      </c>
      <c r="T47" s="120">
        <f t="shared" si="6"/>
        <v>15138636</v>
      </c>
      <c r="U47" s="120">
        <f t="shared" si="6"/>
        <v>28575639</v>
      </c>
      <c r="V47" s="120">
        <f t="shared" si="6"/>
        <v>29502498</v>
      </c>
      <c r="W47" s="120">
        <f t="shared" si="6"/>
        <v>969514396</v>
      </c>
      <c r="X47" s="120">
        <f t="shared" si="6"/>
        <v>17499170</v>
      </c>
      <c r="Y47" s="120">
        <f t="shared" si="6"/>
        <v>31762524</v>
      </c>
      <c r="Z47" s="120">
        <f t="shared" si="6"/>
        <v>1510884323</v>
      </c>
      <c r="AA47" s="120">
        <f t="shared" si="6"/>
        <v>759096257</v>
      </c>
      <c r="AB47" s="120">
        <f t="shared" si="6"/>
        <v>29038372</v>
      </c>
      <c r="AC47" s="120">
        <f t="shared" si="6"/>
        <v>97956399</v>
      </c>
      <c r="AD47" s="120">
        <f t="shared" si="6"/>
        <v>18214102</v>
      </c>
      <c r="AE47" s="120">
        <f t="shared" si="6"/>
        <v>576383578</v>
      </c>
      <c r="AF47" s="120">
        <f t="shared" si="6"/>
        <v>735784185</v>
      </c>
      <c r="AG47" s="121">
        <f>SUM(C47:AF47)</f>
        <v>5272788900</v>
      </c>
    </row>
    <row r="48" spans="2:33" ht="12.75">
      <c r="B48" s="350" t="s">
        <v>665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</row>
    <row r="51" ht="12.75">
      <c r="B51" t="s">
        <v>596</v>
      </c>
    </row>
    <row r="52" ht="12.75">
      <c r="B52" t="s">
        <v>596</v>
      </c>
    </row>
    <row r="56" ht="12.75">
      <c r="B56" t="s">
        <v>596</v>
      </c>
    </row>
  </sheetData>
  <sheetProtection/>
  <mergeCells count="9">
    <mergeCell ref="B2:AG2"/>
    <mergeCell ref="B48:AG48"/>
    <mergeCell ref="B4:AG4"/>
    <mergeCell ref="B12:AG12"/>
    <mergeCell ref="B21:AG21"/>
    <mergeCell ref="B32:AG32"/>
    <mergeCell ref="B37:AG37"/>
    <mergeCell ref="B40:AG40"/>
    <mergeCell ref="B43:AG43"/>
  </mergeCells>
  <printOptions/>
  <pageMargins left="0.75" right="0.75" top="1" bottom="1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T56"/>
  <sheetViews>
    <sheetView zoomScalePageLayoutView="0" workbookViewId="0" topLeftCell="BL1">
      <selection activeCell="BM3" sqref="BM3"/>
    </sheetView>
  </sheetViews>
  <sheetFormatPr defaultColWidth="11.421875" defaultRowHeight="12.75"/>
  <cols>
    <col min="1" max="1" width="4.28125" style="0" customWidth="1"/>
    <col min="2" max="2" width="46.00390625" style="0" customWidth="1"/>
    <col min="3" max="3" width="13.140625" style="0" bestFit="1" customWidth="1"/>
    <col min="4" max="4" width="22.28125" style="0" bestFit="1" customWidth="1"/>
    <col min="5" max="5" width="22.421875" style="0" bestFit="1" customWidth="1"/>
    <col min="6" max="6" width="17.421875" style="0" bestFit="1" customWidth="1"/>
    <col min="7" max="7" width="19.140625" style="0" bestFit="1" customWidth="1"/>
    <col min="8" max="8" width="14.8515625" style="0" bestFit="1" customWidth="1"/>
    <col min="9" max="9" width="19.421875" style="0" bestFit="1" customWidth="1"/>
    <col min="10" max="10" width="21.421875" style="0" bestFit="1" customWidth="1"/>
    <col min="11" max="13" width="23.421875" style="0" bestFit="1" customWidth="1"/>
    <col min="14" max="16" width="20.57421875" style="0" bestFit="1" customWidth="1"/>
    <col min="17" max="18" width="16.57421875" style="0" customWidth="1"/>
    <col min="19" max="19" width="17.00390625" style="0" customWidth="1"/>
    <col min="20" max="20" width="16.57421875" style="0" customWidth="1"/>
    <col min="21" max="21" width="17.140625" style="0" customWidth="1"/>
    <col min="22" max="23" width="17.421875" style="0" customWidth="1"/>
    <col min="24" max="24" width="16.28125" style="0" customWidth="1"/>
    <col min="25" max="25" width="17.28125" style="0" customWidth="1"/>
    <col min="26" max="27" width="16.421875" style="0" customWidth="1"/>
    <col min="28" max="28" width="16.28125" style="0" customWidth="1"/>
    <col min="29" max="29" width="17.140625" style="0" customWidth="1"/>
    <col min="30" max="30" width="15.140625" style="0" customWidth="1"/>
    <col min="31" max="31" width="12.57421875" style="0" bestFit="1" customWidth="1"/>
    <col min="32" max="32" width="15.00390625" style="0" bestFit="1" customWidth="1"/>
    <col min="33" max="33" width="16.00390625" style="0" bestFit="1" customWidth="1"/>
    <col min="34" max="36" width="12.57421875" style="0" bestFit="1" customWidth="1"/>
    <col min="37" max="37" width="12.7109375" style="0" bestFit="1" customWidth="1"/>
    <col min="38" max="41" width="12.57421875" style="0" bestFit="1" customWidth="1"/>
    <col min="42" max="42" width="15.8515625" style="0" customWidth="1"/>
    <col min="43" max="44" width="19.140625" style="0" bestFit="1" customWidth="1"/>
    <col min="45" max="45" width="23.421875" style="0" bestFit="1" customWidth="1"/>
    <col min="46" max="46" width="15.140625" style="0" customWidth="1"/>
    <col min="47" max="47" width="19.140625" style="0" bestFit="1" customWidth="1"/>
    <col min="48" max="48" width="19.57421875" style="0" customWidth="1"/>
    <col min="49" max="49" width="19.140625" style="0" bestFit="1" customWidth="1"/>
    <col min="50" max="50" width="22.00390625" style="0" bestFit="1" customWidth="1"/>
    <col min="51" max="51" width="18.00390625" style="0" bestFit="1" customWidth="1"/>
    <col min="52" max="52" width="12.00390625" style="0" bestFit="1" customWidth="1"/>
    <col min="53" max="53" width="20.7109375" style="0" bestFit="1" customWidth="1"/>
    <col min="54" max="54" width="12.00390625" style="0" bestFit="1" customWidth="1"/>
    <col min="55" max="55" width="17.8515625" style="0" customWidth="1"/>
    <col min="56" max="56" width="23.00390625" style="0" bestFit="1" customWidth="1"/>
    <col min="57" max="57" width="22.00390625" style="0" bestFit="1" customWidth="1"/>
    <col min="58" max="58" width="19.421875" style="0" customWidth="1"/>
    <col min="59" max="60" width="19.140625" style="0" bestFit="1" customWidth="1"/>
    <col min="61" max="61" width="22.00390625" style="0" bestFit="1" customWidth="1"/>
    <col min="62" max="62" width="22.7109375" style="0" customWidth="1"/>
    <col min="63" max="63" width="19.57421875" style="0" customWidth="1"/>
    <col min="64" max="64" width="19.140625" style="0" bestFit="1" customWidth="1"/>
    <col min="65" max="65" width="14.8515625" style="0" bestFit="1" customWidth="1"/>
    <col min="66" max="66" width="19.57421875" style="0" bestFit="1" customWidth="1"/>
    <col min="67" max="67" width="17.7109375" style="0" customWidth="1"/>
    <col min="68" max="68" width="16.140625" style="0" bestFit="1" customWidth="1"/>
    <col min="69" max="69" width="22.8515625" style="0" bestFit="1" customWidth="1"/>
  </cols>
  <sheetData>
    <row r="1" ht="13.5" thickBot="1">
      <c r="BL1" s="7"/>
    </row>
    <row r="2" spans="2:69" ht="13.5" thickBot="1">
      <c r="B2" s="347" t="s">
        <v>740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9"/>
    </row>
    <row r="3" spans="2:69" ht="72.75" thickBot="1">
      <c r="B3" s="157" t="s">
        <v>354</v>
      </c>
      <c r="C3" s="178" t="s">
        <v>597</v>
      </c>
      <c r="D3" s="178" t="s">
        <v>477</v>
      </c>
      <c r="E3" s="178" t="s">
        <v>910</v>
      </c>
      <c r="F3" s="178" t="s">
        <v>909</v>
      </c>
      <c r="G3" s="178" t="s">
        <v>986</v>
      </c>
      <c r="H3" s="178" t="s">
        <v>912</v>
      </c>
      <c r="I3" s="178" t="s">
        <v>478</v>
      </c>
      <c r="J3" s="178" t="s">
        <v>479</v>
      </c>
      <c r="K3" s="178" t="s">
        <v>414</v>
      </c>
      <c r="L3" s="178" t="s">
        <v>481</v>
      </c>
      <c r="M3" s="178" t="s">
        <v>482</v>
      </c>
      <c r="N3" s="178" t="s">
        <v>483</v>
      </c>
      <c r="O3" s="178" t="s">
        <v>489</v>
      </c>
      <c r="P3" s="178" t="s">
        <v>490</v>
      </c>
      <c r="Q3" s="178" t="s">
        <v>491</v>
      </c>
      <c r="R3" s="178" t="s">
        <v>492</v>
      </c>
      <c r="S3" s="178" t="s">
        <v>494</v>
      </c>
      <c r="T3" s="178" t="s">
        <v>495</v>
      </c>
      <c r="U3" s="178" t="s">
        <v>496</v>
      </c>
      <c r="V3" s="178" t="s">
        <v>497</v>
      </c>
      <c r="W3" s="178" t="s">
        <v>498</v>
      </c>
      <c r="X3" s="178" t="s">
        <v>499</v>
      </c>
      <c r="Y3" s="178" t="s">
        <v>500</v>
      </c>
      <c r="Z3" s="178" t="s">
        <v>501</v>
      </c>
      <c r="AA3" s="178" t="s">
        <v>503</v>
      </c>
      <c r="AB3" s="178" t="s">
        <v>504</v>
      </c>
      <c r="AC3" s="178" t="s">
        <v>505</v>
      </c>
      <c r="AD3" s="178" t="s">
        <v>506</v>
      </c>
      <c r="AE3" s="178" t="s">
        <v>507</v>
      </c>
      <c r="AF3" s="178" t="s">
        <v>508</v>
      </c>
      <c r="AG3" s="178" t="s">
        <v>509</v>
      </c>
      <c r="AH3" s="178" t="s">
        <v>510</v>
      </c>
      <c r="AI3" s="178" t="s">
        <v>511</v>
      </c>
      <c r="AJ3" s="178" t="s">
        <v>512</v>
      </c>
      <c r="AK3" s="178" t="s">
        <v>513</v>
      </c>
      <c r="AL3" s="178" t="s">
        <v>514</v>
      </c>
      <c r="AM3" s="178" t="s">
        <v>515</v>
      </c>
      <c r="AN3" s="178" t="s">
        <v>516</v>
      </c>
      <c r="AO3" s="178" t="s">
        <v>517</v>
      </c>
      <c r="AP3" s="178" t="s">
        <v>518</v>
      </c>
      <c r="AQ3" s="178" t="s">
        <v>519</v>
      </c>
      <c r="AR3" s="178" t="s">
        <v>520</v>
      </c>
      <c r="AS3" s="178" t="s">
        <v>521</v>
      </c>
      <c r="AT3" s="178" t="s">
        <v>809</v>
      </c>
      <c r="AU3" s="178" t="s">
        <v>522</v>
      </c>
      <c r="AV3" s="178" t="s">
        <v>145</v>
      </c>
      <c r="AW3" s="178" t="s">
        <v>523</v>
      </c>
      <c r="AX3" s="178" t="s">
        <v>147</v>
      </c>
      <c r="AY3" s="178" t="s">
        <v>524</v>
      </c>
      <c r="AZ3" s="178" t="s">
        <v>525</v>
      </c>
      <c r="BA3" s="178" t="s">
        <v>526</v>
      </c>
      <c r="BB3" s="178" t="s">
        <v>925</v>
      </c>
      <c r="BC3" s="178" t="s">
        <v>529</v>
      </c>
      <c r="BD3" s="178" t="s">
        <v>530</v>
      </c>
      <c r="BE3" s="178" t="s">
        <v>531</v>
      </c>
      <c r="BF3" s="178" t="s">
        <v>532</v>
      </c>
      <c r="BG3" s="178" t="s">
        <v>602</v>
      </c>
      <c r="BH3" s="178" t="s">
        <v>533</v>
      </c>
      <c r="BI3" s="178" t="s">
        <v>534</v>
      </c>
      <c r="BJ3" s="178" t="s">
        <v>535</v>
      </c>
      <c r="BK3" s="178" t="s">
        <v>536</v>
      </c>
      <c r="BL3" s="178" t="s">
        <v>537</v>
      </c>
      <c r="BM3" s="178" t="s">
        <v>538</v>
      </c>
      <c r="BN3" s="178" t="s">
        <v>539</v>
      </c>
      <c r="BO3" s="178" t="s">
        <v>540</v>
      </c>
      <c r="BP3" s="157" t="s">
        <v>541</v>
      </c>
      <c r="BQ3" s="157" t="s">
        <v>114</v>
      </c>
    </row>
    <row r="4" spans="2:69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52"/>
    </row>
    <row r="5" spans="2:69" ht="12.75">
      <c r="B5" s="217" t="s">
        <v>571</v>
      </c>
      <c r="C5" s="69">
        <v>17735798</v>
      </c>
      <c r="D5" s="69">
        <v>3854147</v>
      </c>
      <c r="E5" s="69">
        <v>5017801</v>
      </c>
      <c r="F5" s="69">
        <v>6115404</v>
      </c>
      <c r="G5" s="69">
        <v>8259758</v>
      </c>
      <c r="H5" s="69">
        <v>3389769</v>
      </c>
      <c r="I5" s="69">
        <v>4924619</v>
      </c>
      <c r="J5" s="69">
        <v>3836668</v>
      </c>
      <c r="K5" s="69">
        <v>3276127</v>
      </c>
      <c r="L5" s="69">
        <v>6530541</v>
      </c>
      <c r="M5" s="69">
        <v>5063353</v>
      </c>
      <c r="N5" s="69">
        <v>5766099</v>
      </c>
      <c r="O5" s="69">
        <v>4357686</v>
      </c>
      <c r="P5" s="69">
        <v>4034948</v>
      </c>
      <c r="Q5" s="69">
        <v>6958394</v>
      </c>
      <c r="R5" s="69">
        <v>5517493</v>
      </c>
      <c r="S5" s="69">
        <v>7160820</v>
      </c>
      <c r="T5" s="69">
        <v>2819114</v>
      </c>
      <c r="U5" s="69">
        <v>14148940</v>
      </c>
      <c r="V5" s="69">
        <v>3850919</v>
      </c>
      <c r="W5" s="69">
        <v>8005719</v>
      </c>
      <c r="X5" s="69">
        <v>6805961</v>
      </c>
      <c r="Y5" s="69">
        <v>9536391</v>
      </c>
      <c r="Z5" s="69">
        <v>3361671</v>
      </c>
      <c r="AA5" s="69">
        <v>4931478</v>
      </c>
      <c r="AB5" s="69">
        <v>3949519</v>
      </c>
      <c r="AC5" s="69">
        <v>6440475</v>
      </c>
      <c r="AD5" s="69">
        <v>5505952</v>
      </c>
      <c r="AE5" s="69">
        <v>3693984</v>
      </c>
      <c r="AF5" s="69">
        <v>4657581</v>
      </c>
      <c r="AG5" s="69">
        <v>4186755</v>
      </c>
      <c r="AH5" s="69">
        <v>6801661</v>
      </c>
      <c r="AI5" s="69">
        <v>4222368</v>
      </c>
      <c r="AJ5" s="69">
        <v>3603642</v>
      </c>
      <c r="AK5" s="69">
        <v>7052508</v>
      </c>
      <c r="AL5" s="69">
        <v>3692921</v>
      </c>
      <c r="AM5" s="69">
        <v>12664146</v>
      </c>
      <c r="AN5" s="69">
        <v>5644968</v>
      </c>
      <c r="AO5" s="69">
        <v>3721370</v>
      </c>
      <c r="AP5" s="69">
        <v>3587466</v>
      </c>
      <c r="AQ5" s="69">
        <v>3387508</v>
      </c>
      <c r="AR5" s="69">
        <v>2953447</v>
      </c>
      <c r="AS5" s="69">
        <v>3714403</v>
      </c>
      <c r="AT5" s="69">
        <v>2814345</v>
      </c>
      <c r="AU5" s="69">
        <v>20495378</v>
      </c>
      <c r="AV5" s="69">
        <v>10051284</v>
      </c>
      <c r="AW5" s="69">
        <v>11143936</v>
      </c>
      <c r="AX5" s="69">
        <v>4716547</v>
      </c>
      <c r="AY5" s="69">
        <v>3589361</v>
      </c>
      <c r="AZ5" s="69">
        <v>2215472</v>
      </c>
      <c r="BA5" s="69">
        <v>3362416</v>
      </c>
      <c r="BB5" s="69">
        <v>2137489</v>
      </c>
      <c r="BC5" s="69">
        <v>1533572</v>
      </c>
      <c r="BD5" s="69">
        <v>4720421</v>
      </c>
      <c r="BE5" s="69">
        <v>9549477</v>
      </c>
      <c r="BF5" s="69">
        <v>9883163</v>
      </c>
      <c r="BG5" s="69">
        <v>17780074</v>
      </c>
      <c r="BH5" s="69">
        <v>11258484</v>
      </c>
      <c r="BI5" s="69">
        <v>8135695</v>
      </c>
      <c r="BJ5" s="69">
        <v>4514285</v>
      </c>
      <c r="BK5" s="146">
        <v>1027776778</v>
      </c>
      <c r="BL5" s="146">
        <v>28669961</v>
      </c>
      <c r="BM5" s="69">
        <v>180872397</v>
      </c>
      <c r="BN5" s="69">
        <v>48386932</v>
      </c>
      <c r="BO5" s="81"/>
      <c r="BP5" s="81"/>
      <c r="BQ5" s="100">
        <f aca="true" t="shared" si="0" ref="BQ5:BQ12">SUM(C5:BP5)</f>
        <v>1658347759</v>
      </c>
    </row>
    <row r="6" spans="2:69" ht="12.75">
      <c r="B6" s="218" t="s">
        <v>572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115">
        <v>11249964</v>
      </c>
      <c r="AV6" s="115"/>
      <c r="AW6" s="115"/>
      <c r="AX6" s="115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115">
        <v>27507815</v>
      </c>
      <c r="BL6" s="115"/>
      <c r="BM6" s="71">
        <v>816000</v>
      </c>
      <c r="BN6" s="71">
        <v>129988244</v>
      </c>
      <c r="BO6" s="73"/>
      <c r="BP6" s="73"/>
      <c r="BQ6" s="99">
        <f t="shared" si="0"/>
        <v>169562023</v>
      </c>
    </row>
    <row r="7" spans="2:69" ht="12.75">
      <c r="B7" s="218" t="s">
        <v>573</v>
      </c>
      <c r="C7" s="71">
        <v>2490194</v>
      </c>
      <c r="D7" s="71">
        <v>547406</v>
      </c>
      <c r="E7" s="71">
        <v>743867</v>
      </c>
      <c r="F7" s="71">
        <v>890529</v>
      </c>
      <c r="G7" s="71">
        <v>1170750</v>
      </c>
      <c r="H7" s="71">
        <v>497395</v>
      </c>
      <c r="I7" s="71">
        <v>712998</v>
      </c>
      <c r="J7" s="71">
        <v>544075</v>
      </c>
      <c r="K7" s="71">
        <v>490510</v>
      </c>
      <c r="L7" s="71">
        <v>997650</v>
      </c>
      <c r="M7" s="71">
        <v>777349</v>
      </c>
      <c r="N7" s="71">
        <v>879019</v>
      </c>
      <c r="O7" s="71">
        <v>656235</v>
      </c>
      <c r="P7" s="71">
        <v>600007</v>
      </c>
      <c r="Q7" s="71">
        <v>1048325</v>
      </c>
      <c r="R7" s="71">
        <v>838108</v>
      </c>
      <c r="S7" s="71">
        <v>1097244</v>
      </c>
      <c r="T7" s="71">
        <v>413654</v>
      </c>
      <c r="U7" s="71">
        <v>2215081</v>
      </c>
      <c r="V7" s="71">
        <v>572466</v>
      </c>
      <c r="W7" s="71">
        <v>1218560</v>
      </c>
      <c r="X7" s="71">
        <v>1023530</v>
      </c>
      <c r="Y7" s="71">
        <v>1465895</v>
      </c>
      <c r="Z7" s="71">
        <v>501038</v>
      </c>
      <c r="AA7" s="71">
        <v>746218</v>
      </c>
      <c r="AB7" s="71">
        <v>587546</v>
      </c>
      <c r="AC7" s="71">
        <v>970545</v>
      </c>
      <c r="AD7" s="71">
        <v>837317</v>
      </c>
      <c r="AE7" s="71">
        <v>555289</v>
      </c>
      <c r="AF7" s="71">
        <v>697682</v>
      </c>
      <c r="AG7" s="71">
        <v>622786</v>
      </c>
      <c r="AH7" s="71">
        <v>1045939</v>
      </c>
      <c r="AI7" s="71">
        <v>619658</v>
      </c>
      <c r="AJ7" s="71">
        <v>534441</v>
      </c>
      <c r="AK7" s="71">
        <v>1083191</v>
      </c>
      <c r="AL7" s="71">
        <v>547105</v>
      </c>
      <c r="AM7" s="71">
        <v>1961371</v>
      </c>
      <c r="AN7" s="71">
        <v>852949</v>
      </c>
      <c r="AO7" s="71">
        <v>554573</v>
      </c>
      <c r="AP7" s="71">
        <v>508083</v>
      </c>
      <c r="AQ7" s="71">
        <v>477696</v>
      </c>
      <c r="AR7" s="71">
        <v>425946</v>
      </c>
      <c r="AS7" s="71">
        <v>535236</v>
      </c>
      <c r="AT7" s="71">
        <v>398331</v>
      </c>
      <c r="AU7" s="71">
        <v>12519385</v>
      </c>
      <c r="AV7" s="71">
        <v>1485514</v>
      </c>
      <c r="AW7" s="71">
        <v>1671958</v>
      </c>
      <c r="AX7" s="71">
        <v>685099</v>
      </c>
      <c r="AY7" s="71">
        <v>513078</v>
      </c>
      <c r="AZ7" s="71">
        <v>319752</v>
      </c>
      <c r="BA7" s="71">
        <v>486352</v>
      </c>
      <c r="BB7" s="71">
        <v>301709</v>
      </c>
      <c r="BC7" s="71">
        <v>215399</v>
      </c>
      <c r="BD7" s="71">
        <v>691871</v>
      </c>
      <c r="BE7" s="71">
        <v>1443996</v>
      </c>
      <c r="BF7" s="71">
        <v>1427246</v>
      </c>
      <c r="BG7" s="71">
        <v>2765797</v>
      </c>
      <c r="BH7" s="71">
        <v>1663996</v>
      </c>
      <c r="BI7" s="71">
        <v>1208663</v>
      </c>
      <c r="BJ7" s="71">
        <v>668039</v>
      </c>
      <c r="BK7" s="115">
        <v>348289945</v>
      </c>
      <c r="BL7" s="115">
        <v>5467536</v>
      </c>
      <c r="BM7" s="71">
        <v>29456435</v>
      </c>
      <c r="BN7" s="71">
        <v>9040551</v>
      </c>
      <c r="BO7" s="73"/>
      <c r="BP7" s="73"/>
      <c r="BQ7" s="99">
        <f t="shared" si="0"/>
        <v>457276108</v>
      </c>
    </row>
    <row r="8" spans="2:69" ht="24">
      <c r="B8" s="218" t="s">
        <v>574</v>
      </c>
      <c r="C8" s="71">
        <v>12572027</v>
      </c>
      <c r="D8" s="71">
        <v>3066082</v>
      </c>
      <c r="E8" s="71">
        <v>2767559</v>
      </c>
      <c r="F8" s="71">
        <v>3884861</v>
      </c>
      <c r="G8" s="71">
        <v>5135337</v>
      </c>
      <c r="H8" s="71">
        <v>2191121</v>
      </c>
      <c r="I8" s="71">
        <v>3022033</v>
      </c>
      <c r="J8" s="71">
        <v>2832916</v>
      </c>
      <c r="K8" s="71">
        <v>1704227</v>
      </c>
      <c r="L8" s="71">
        <v>2908815</v>
      </c>
      <c r="M8" s="71">
        <v>2209151</v>
      </c>
      <c r="N8" s="71">
        <v>2615075</v>
      </c>
      <c r="O8" s="71">
        <v>2155056</v>
      </c>
      <c r="P8" s="71">
        <v>2107658</v>
      </c>
      <c r="Q8" s="71">
        <v>3288341</v>
      </c>
      <c r="R8" s="71">
        <v>2578605</v>
      </c>
      <c r="S8" s="71">
        <v>3105154</v>
      </c>
      <c r="T8" s="71">
        <v>1623821</v>
      </c>
      <c r="U8" s="71">
        <v>5257236</v>
      </c>
      <c r="V8" s="71">
        <v>2018972</v>
      </c>
      <c r="W8" s="71">
        <v>3601703</v>
      </c>
      <c r="X8" s="71">
        <v>3272831</v>
      </c>
      <c r="Y8" s="71">
        <v>4048744</v>
      </c>
      <c r="Z8" s="71">
        <v>1759350</v>
      </c>
      <c r="AA8" s="71">
        <v>2374628</v>
      </c>
      <c r="AB8" s="71">
        <v>2029305</v>
      </c>
      <c r="AC8" s="71">
        <v>3067565</v>
      </c>
      <c r="AD8" s="71">
        <v>2523083</v>
      </c>
      <c r="AE8" s="71">
        <v>1861627</v>
      </c>
      <c r="AF8" s="71">
        <v>2360321</v>
      </c>
      <c r="AG8" s="71">
        <v>2173789</v>
      </c>
      <c r="AH8" s="71">
        <v>2871170</v>
      </c>
      <c r="AI8" s="71">
        <v>2298205</v>
      </c>
      <c r="AJ8" s="71">
        <v>1911625</v>
      </c>
      <c r="AK8" s="71">
        <v>3044438</v>
      </c>
      <c r="AL8" s="71">
        <v>1978509</v>
      </c>
      <c r="AM8" s="71">
        <v>5064020</v>
      </c>
      <c r="AN8" s="71">
        <v>2677749</v>
      </c>
      <c r="AO8" s="71">
        <v>1950913</v>
      </c>
      <c r="AP8" s="71">
        <v>2750575</v>
      </c>
      <c r="AQ8" s="71">
        <v>2368985</v>
      </c>
      <c r="AR8" s="71">
        <v>1854360</v>
      </c>
      <c r="AS8" s="71">
        <v>2364629</v>
      </c>
      <c r="AT8" s="71">
        <v>2206586</v>
      </c>
      <c r="AU8" s="71">
        <v>7620118</v>
      </c>
      <c r="AV8" s="71">
        <v>5510166</v>
      </c>
      <c r="AW8" s="71">
        <v>5511033</v>
      </c>
      <c r="AX8" s="71">
        <v>2921665</v>
      </c>
      <c r="AY8" s="71">
        <v>2586659</v>
      </c>
      <c r="AZ8" s="71">
        <v>1561127</v>
      </c>
      <c r="BA8" s="71">
        <v>2204566</v>
      </c>
      <c r="BB8" s="71">
        <v>1526397</v>
      </c>
      <c r="BC8" s="71">
        <v>1247491</v>
      </c>
      <c r="BD8" s="71">
        <v>2885448</v>
      </c>
      <c r="BE8" s="71">
        <v>4561349</v>
      </c>
      <c r="BF8" s="71">
        <v>5783385</v>
      </c>
      <c r="BG8" s="71">
        <v>7106318</v>
      </c>
      <c r="BH8" s="71">
        <v>5641992</v>
      </c>
      <c r="BI8" s="71">
        <v>4390499</v>
      </c>
      <c r="BJ8" s="71">
        <v>2503392</v>
      </c>
      <c r="BK8" s="115">
        <v>483612235</v>
      </c>
      <c r="BL8" s="115">
        <v>15857179</v>
      </c>
      <c r="BM8" s="71">
        <v>88732446</v>
      </c>
      <c r="BN8" s="71">
        <v>26552917</v>
      </c>
      <c r="BO8" s="73"/>
      <c r="BP8" s="73"/>
      <c r="BQ8" s="99">
        <f t="shared" si="0"/>
        <v>807775139</v>
      </c>
    </row>
    <row r="9" spans="2:69" ht="12.75">
      <c r="B9" s="218" t="s">
        <v>575</v>
      </c>
      <c r="C9" s="71">
        <v>47944642</v>
      </c>
      <c r="D9" s="71">
        <v>14552811</v>
      </c>
      <c r="E9" s="71">
        <v>8494508</v>
      </c>
      <c r="F9" s="71">
        <v>14410527</v>
      </c>
      <c r="G9" s="71">
        <v>14774571</v>
      </c>
      <c r="H9" s="71">
        <v>8746960</v>
      </c>
      <c r="I9" s="71">
        <v>10094877</v>
      </c>
      <c r="J9" s="71">
        <v>11921557</v>
      </c>
      <c r="K9" s="71">
        <v>4965750</v>
      </c>
      <c r="L9" s="71">
        <v>6557905</v>
      </c>
      <c r="M9" s="71">
        <v>5103123</v>
      </c>
      <c r="N9" s="71">
        <v>6342903</v>
      </c>
      <c r="O9" s="71">
        <v>5710681</v>
      </c>
      <c r="P9" s="71">
        <v>5746202</v>
      </c>
      <c r="Q9" s="71">
        <v>7689721</v>
      </c>
      <c r="R9" s="71">
        <v>6268148</v>
      </c>
      <c r="S9" s="71">
        <v>6513836</v>
      </c>
      <c r="T9" s="71">
        <v>5134522</v>
      </c>
      <c r="U9" s="71">
        <v>7775816</v>
      </c>
      <c r="V9" s="71">
        <v>5489456</v>
      </c>
      <c r="W9" s="71">
        <v>7787037</v>
      </c>
      <c r="X9" s="71">
        <v>7502439</v>
      </c>
      <c r="Y9" s="71">
        <v>8036913</v>
      </c>
      <c r="Z9" s="71">
        <v>4935982</v>
      </c>
      <c r="AA9" s="71">
        <v>6032088</v>
      </c>
      <c r="AB9" s="71">
        <v>5258829</v>
      </c>
      <c r="AC9" s="71">
        <v>7130018</v>
      </c>
      <c r="AD9" s="71">
        <v>5774583</v>
      </c>
      <c r="AE9" s="71">
        <v>5052302</v>
      </c>
      <c r="AF9" s="71">
        <v>6526780</v>
      </c>
      <c r="AG9" s="71">
        <v>5794045</v>
      </c>
      <c r="AH9" s="71">
        <v>6340597</v>
      </c>
      <c r="AI9" s="71">
        <v>6083993</v>
      </c>
      <c r="AJ9" s="71">
        <v>5363311</v>
      </c>
      <c r="AK9" s="71">
        <v>6747759</v>
      </c>
      <c r="AL9" s="71">
        <v>5593927</v>
      </c>
      <c r="AM9" s="71">
        <v>9044589</v>
      </c>
      <c r="AN9" s="71">
        <v>6587402</v>
      </c>
      <c r="AO9" s="71">
        <v>5485583</v>
      </c>
      <c r="AP9" s="71">
        <v>12456237</v>
      </c>
      <c r="AQ9" s="71">
        <v>8770327</v>
      </c>
      <c r="AR9" s="71">
        <v>6365944</v>
      </c>
      <c r="AS9" s="71">
        <v>8266463</v>
      </c>
      <c r="AT9" s="71">
        <v>10281035</v>
      </c>
      <c r="AU9" s="71">
        <v>65567053</v>
      </c>
      <c r="AV9" s="71">
        <v>16101592</v>
      </c>
      <c r="AW9" s="71">
        <v>13739053</v>
      </c>
      <c r="AX9" s="71">
        <v>10069327</v>
      </c>
      <c r="AY9" s="71">
        <v>11051021</v>
      </c>
      <c r="AZ9" s="71">
        <v>6490522</v>
      </c>
      <c r="BA9" s="71">
        <v>8246803</v>
      </c>
      <c r="BB9" s="71">
        <v>5993183</v>
      </c>
      <c r="BC9" s="71">
        <v>5675431</v>
      </c>
      <c r="BD9" s="71">
        <v>10607434</v>
      </c>
      <c r="BE9" s="71">
        <v>11514559</v>
      </c>
      <c r="BF9" s="71">
        <v>16216888</v>
      </c>
      <c r="BG9" s="71">
        <v>13691170</v>
      </c>
      <c r="BH9" s="71">
        <v>12262087</v>
      </c>
      <c r="BI9" s="71">
        <v>13021631</v>
      </c>
      <c r="BJ9" s="71">
        <v>7691639</v>
      </c>
      <c r="BK9" s="115">
        <v>1310293465</v>
      </c>
      <c r="BL9" s="115">
        <v>54161999</v>
      </c>
      <c r="BM9" s="71">
        <v>230486511</v>
      </c>
      <c r="BN9" s="71">
        <v>82802065</v>
      </c>
      <c r="BO9" s="73"/>
      <c r="BP9" s="73"/>
      <c r="BQ9" s="99">
        <f t="shared" si="0"/>
        <v>2277140132</v>
      </c>
    </row>
    <row r="10" spans="2:69" ht="12.75">
      <c r="B10" s="218" t="s">
        <v>576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>
        <v>1672607</v>
      </c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115">
        <v>1654530</v>
      </c>
      <c r="BL10" s="115">
        <v>735000</v>
      </c>
      <c r="BM10" s="71">
        <v>806220</v>
      </c>
      <c r="BN10" s="71">
        <v>174992</v>
      </c>
      <c r="BO10" s="73"/>
      <c r="BP10" s="73"/>
      <c r="BQ10" s="99">
        <f t="shared" si="0"/>
        <v>5043349</v>
      </c>
    </row>
    <row r="11" spans="2:69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>
        <v>36546000</v>
      </c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115">
        <v>43620600</v>
      </c>
      <c r="BL11" s="115">
        <v>7694100</v>
      </c>
      <c r="BM11" s="71">
        <v>16446300</v>
      </c>
      <c r="BN11" s="71">
        <v>1836100</v>
      </c>
      <c r="BO11" s="73"/>
      <c r="BP11" s="73"/>
      <c r="BQ11" s="99">
        <f t="shared" si="0"/>
        <v>106143100</v>
      </c>
    </row>
    <row r="12" spans="2:69" s="2" customFormat="1" ht="13.5" thickBot="1">
      <c r="B12" s="220" t="s">
        <v>353</v>
      </c>
      <c r="C12" s="67">
        <f>SUM(C5:C11)</f>
        <v>80742661</v>
      </c>
      <c r="D12" s="67">
        <f aca="true" t="shared" si="1" ref="D12:BN12">SUM(D5:D11)</f>
        <v>22020446</v>
      </c>
      <c r="E12" s="67">
        <f t="shared" si="1"/>
        <v>17023735</v>
      </c>
      <c r="F12" s="67">
        <f t="shared" si="1"/>
        <v>25301321</v>
      </c>
      <c r="G12" s="67">
        <f t="shared" si="1"/>
        <v>29340416</v>
      </c>
      <c r="H12" s="67">
        <f t="shared" si="1"/>
        <v>14825245</v>
      </c>
      <c r="I12" s="67">
        <f t="shared" si="1"/>
        <v>18754527</v>
      </c>
      <c r="J12" s="67">
        <f t="shared" si="1"/>
        <v>19135216</v>
      </c>
      <c r="K12" s="67">
        <f t="shared" si="1"/>
        <v>10436614</v>
      </c>
      <c r="L12" s="67">
        <f t="shared" si="1"/>
        <v>16994911</v>
      </c>
      <c r="M12" s="67">
        <f t="shared" si="1"/>
        <v>13152976</v>
      </c>
      <c r="N12" s="67">
        <f t="shared" si="1"/>
        <v>15603096</v>
      </c>
      <c r="O12" s="67">
        <f t="shared" si="1"/>
        <v>12879658</v>
      </c>
      <c r="P12" s="67">
        <f t="shared" si="1"/>
        <v>12488815</v>
      </c>
      <c r="Q12" s="67">
        <f t="shared" si="1"/>
        <v>18984781</v>
      </c>
      <c r="R12" s="67">
        <f t="shared" si="1"/>
        <v>15202354</v>
      </c>
      <c r="S12" s="67">
        <f t="shared" si="1"/>
        <v>17877054</v>
      </c>
      <c r="T12" s="67">
        <f t="shared" si="1"/>
        <v>9991111</v>
      </c>
      <c r="U12" s="67">
        <f t="shared" si="1"/>
        <v>29397073</v>
      </c>
      <c r="V12" s="67">
        <f t="shared" si="1"/>
        <v>11931813</v>
      </c>
      <c r="W12" s="67">
        <f t="shared" si="1"/>
        <v>20613019</v>
      </c>
      <c r="X12" s="67">
        <f t="shared" si="1"/>
        <v>18604761</v>
      </c>
      <c r="Y12" s="67">
        <f t="shared" si="1"/>
        <v>23087943</v>
      </c>
      <c r="Z12" s="67">
        <f t="shared" si="1"/>
        <v>10558041</v>
      </c>
      <c r="AA12" s="67">
        <f t="shared" si="1"/>
        <v>14084412</v>
      </c>
      <c r="AB12" s="67">
        <f t="shared" si="1"/>
        <v>11825199</v>
      </c>
      <c r="AC12" s="67">
        <f t="shared" si="1"/>
        <v>17608603</v>
      </c>
      <c r="AD12" s="67">
        <f t="shared" si="1"/>
        <v>14640935</v>
      </c>
      <c r="AE12" s="67">
        <f t="shared" si="1"/>
        <v>11163202</v>
      </c>
      <c r="AF12" s="67">
        <f t="shared" si="1"/>
        <v>14242364</v>
      </c>
      <c r="AG12" s="67">
        <f t="shared" si="1"/>
        <v>12777375</v>
      </c>
      <c r="AH12" s="67">
        <f t="shared" si="1"/>
        <v>17059367</v>
      </c>
      <c r="AI12" s="67">
        <f t="shared" si="1"/>
        <v>13224224</v>
      </c>
      <c r="AJ12" s="67">
        <f t="shared" si="1"/>
        <v>11413019</v>
      </c>
      <c r="AK12" s="67">
        <f t="shared" si="1"/>
        <v>17927896</v>
      </c>
      <c r="AL12" s="67">
        <f t="shared" si="1"/>
        <v>11812462</v>
      </c>
      <c r="AM12" s="67">
        <f t="shared" si="1"/>
        <v>28734126</v>
      </c>
      <c r="AN12" s="67">
        <f t="shared" si="1"/>
        <v>15763068</v>
      </c>
      <c r="AO12" s="67">
        <f t="shared" si="1"/>
        <v>11712439</v>
      </c>
      <c r="AP12" s="67">
        <f t="shared" si="1"/>
        <v>19302361</v>
      </c>
      <c r="AQ12" s="67">
        <f t="shared" si="1"/>
        <v>15004516</v>
      </c>
      <c r="AR12" s="67">
        <f t="shared" si="1"/>
        <v>11599697</v>
      </c>
      <c r="AS12" s="67">
        <f t="shared" si="1"/>
        <v>14880731</v>
      </c>
      <c r="AT12" s="67">
        <f t="shared" si="1"/>
        <v>15700297</v>
      </c>
      <c r="AU12" s="67">
        <f t="shared" si="1"/>
        <v>155670505</v>
      </c>
      <c r="AV12" s="67">
        <f t="shared" si="1"/>
        <v>33148556</v>
      </c>
      <c r="AW12" s="67">
        <f t="shared" si="1"/>
        <v>32065980</v>
      </c>
      <c r="AX12" s="67">
        <f t="shared" si="1"/>
        <v>18392638</v>
      </c>
      <c r="AY12" s="67">
        <f t="shared" si="1"/>
        <v>17740119</v>
      </c>
      <c r="AZ12" s="67">
        <f t="shared" si="1"/>
        <v>10586873</v>
      </c>
      <c r="BA12" s="67">
        <f t="shared" si="1"/>
        <v>14300137</v>
      </c>
      <c r="BB12" s="67">
        <f t="shared" si="1"/>
        <v>9958778</v>
      </c>
      <c r="BC12" s="67">
        <f t="shared" si="1"/>
        <v>8671893</v>
      </c>
      <c r="BD12" s="67">
        <f t="shared" si="1"/>
        <v>18905174</v>
      </c>
      <c r="BE12" s="67">
        <f t="shared" si="1"/>
        <v>27069381</v>
      </c>
      <c r="BF12" s="67">
        <f t="shared" si="1"/>
        <v>33310682</v>
      </c>
      <c r="BG12" s="67">
        <f t="shared" si="1"/>
        <v>41343359</v>
      </c>
      <c r="BH12" s="67">
        <f t="shared" si="1"/>
        <v>30826559</v>
      </c>
      <c r="BI12" s="67">
        <f t="shared" si="1"/>
        <v>26756488</v>
      </c>
      <c r="BJ12" s="67">
        <f t="shared" si="1"/>
        <v>15377355</v>
      </c>
      <c r="BK12" s="67">
        <f t="shared" si="1"/>
        <v>3242755368</v>
      </c>
      <c r="BL12" s="67">
        <f t="shared" si="1"/>
        <v>112585775</v>
      </c>
      <c r="BM12" s="67">
        <f t="shared" si="1"/>
        <v>547616309</v>
      </c>
      <c r="BN12" s="67">
        <f t="shared" si="1"/>
        <v>298781801</v>
      </c>
      <c r="BO12" s="67"/>
      <c r="BP12" s="67"/>
      <c r="BQ12" s="68">
        <f t="shared" si="0"/>
        <v>5481287610</v>
      </c>
    </row>
    <row r="13" spans="2:69" ht="13.5" thickBot="1">
      <c r="B13" s="385" t="s">
        <v>1083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386"/>
      <c r="BO13" s="386"/>
      <c r="BP13" s="386"/>
      <c r="BQ13" s="387"/>
    </row>
    <row r="14" spans="2:69" ht="12.75">
      <c r="B14" s="217" t="s">
        <v>577</v>
      </c>
      <c r="C14" s="69">
        <v>70000</v>
      </c>
      <c r="D14" s="69">
        <v>11500</v>
      </c>
      <c r="E14" s="69">
        <v>485000</v>
      </c>
      <c r="F14" s="69">
        <v>18000</v>
      </c>
      <c r="G14" s="69">
        <v>21688</v>
      </c>
      <c r="H14" s="69">
        <v>4000</v>
      </c>
      <c r="I14" s="69">
        <v>869000</v>
      </c>
      <c r="J14" s="69">
        <v>71000</v>
      </c>
      <c r="K14" s="69">
        <v>109928</v>
      </c>
      <c r="L14" s="69">
        <v>258000</v>
      </c>
      <c r="M14" s="69">
        <v>224400</v>
      </c>
      <c r="N14" s="69">
        <v>182000</v>
      </c>
      <c r="O14" s="69">
        <v>134760</v>
      </c>
      <c r="P14" s="69">
        <v>173000</v>
      </c>
      <c r="Q14" s="69">
        <v>326480</v>
      </c>
      <c r="R14" s="69">
        <v>121300</v>
      </c>
      <c r="S14" s="69">
        <v>251000</v>
      </c>
      <c r="T14" s="69">
        <v>209473</v>
      </c>
      <c r="U14" s="69">
        <v>297384</v>
      </c>
      <c r="V14" s="69">
        <v>163855</v>
      </c>
      <c r="W14" s="69">
        <v>447291</v>
      </c>
      <c r="X14" s="69">
        <v>203000</v>
      </c>
      <c r="Y14" s="69">
        <v>265000</v>
      </c>
      <c r="Z14" s="69">
        <v>139700</v>
      </c>
      <c r="AA14" s="69">
        <v>269850</v>
      </c>
      <c r="AB14" s="71">
        <v>157489</v>
      </c>
      <c r="AC14" s="69">
        <v>264394</v>
      </c>
      <c r="AD14" s="69">
        <v>130800</v>
      </c>
      <c r="AE14" s="69">
        <v>137500</v>
      </c>
      <c r="AF14" s="69">
        <v>150832</v>
      </c>
      <c r="AG14" s="69">
        <v>72000</v>
      </c>
      <c r="AH14" s="69">
        <v>166000</v>
      </c>
      <c r="AI14" s="69">
        <v>205500</v>
      </c>
      <c r="AJ14" s="69">
        <v>143650</v>
      </c>
      <c r="AK14" s="69">
        <v>236500</v>
      </c>
      <c r="AL14" s="69">
        <v>180000</v>
      </c>
      <c r="AM14" s="69">
        <v>451034</v>
      </c>
      <c r="AN14" s="69">
        <v>124250</v>
      </c>
      <c r="AO14" s="69">
        <v>251776</v>
      </c>
      <c r="AP14" s="69">
        <v>241000</v>
      </c>
      <c r="AQ14" s="69">
        <v>59900</v>
      </c>
      <c r="AR14" s="69">
        <v>105000</v>
      </c>
      <c r="AS14" s="69">
        <v>19200</v>
      </c>
      <c r="AT14" s="69">
        <v>62400</v>
      </c>
      <c r="AU14" s="69">
        <v>393500</v>
      </c>
      <c r="AV14" s="69">
        <v>213000</v>
      </c>
      <c r="AW14" s="69">
        <v>14032500</v>
      </c>
      <c r="AX14" s="69">
        <v>30500</v>
      </c>
      <c r="AY14" s="69">
        <v>17200</v>
      </c>
      <c r="AZ14" s="69">
        <v>2500</v>
      </c>
      <c r="BA14" s="69">
        <v>50000</v>
      </c>
      <c r="BB14" s="69">
        <v>3000</v>
      </c>
      <c r="BC14" s="69">
        <v>16000</v>
      </c>
      <c r="BD14" s="69">
        <v>49000</v>
      </c>
      <c r="BE14" s="69">
        <v>14000</v>
      </c>
      <c r="BF14" s="69">
        <v>449504</v>
      </c>
      <c r="BG14" s="69">
        <v>464400</v>
      </c>
      <c r="BH14" s="69">
        <v>440000</v>
      </c>
      <c r="BI14" s="69">
        <v>79000</v>
      </c>
      <c r="BJ14" s="69">
        <v>35406</v>
      </c>
      <c r="BK14" s="146">
        <v>160337642</v>
      </c>
      <c r="BL14" s="146">
        <v>1623428</v>
      </c>
      <c r="BM14" s="69">
        <v>7427000</v>
      </c>
      <c r="BN14" s="69">
        <v>6546000</v>
      </c>
      <c r="BO14" s="81"/>
      <c r="BP14" s="81"/>
      <c r="BQ14" s="100">
        <f aca="true" t="shared" si="2" ref="BQ14:BQ22">SUM(C14:BP14)</f>
        <v>200709414</v>
      </c>
    </row>
    <row r="15" spans="2:69" ht="12.75">
      <c r="B15" s="218" t="s">
        <v>578</v>
      </c>
      <c r="C15" s="71">
        <v>244000</v>
      </c>
      <c r="D15" s="71">
        <v>68000</v>
      </c>
      <c r="E15" s="71">
        <v>5000</v>
      </c>
      <c r="F15" s="71">
        <v>31000</v>
      </c>
      <c r="G15" s="71">
        <v>31000</v>
      </c>
      <c r="H15" s="71">
        <v>9400</v>
      </c>
      <c r="I15" s="71">
        <v>21000</v>
      </c>
      <c r="J15" s="71">
        <v>59044</v>
      </c>
      <c r="K15" s="71">
        <v>29000</v>
      </c>
      <c r="L15" s="71">
        <v>30300</v>
      </c>
      <c r="M15" s="71">
        <v>16200</v>
      </c>
      <c r="N15" s="71">
        <v>25000</v>
      </c>
      <c r="O15" s="71">
        <v>21630</v>
      </c>
      <c r="P15" s="71">
        <v>30000</v>
      </c>
      <c r="Q15" s="71">
        <v>51312</v>
      </c>
      <c r="R15" s="71">
        <v>25000</v>
      </c>
      <c r="S15" s="71">
        <v>36500</v>
      </c>
      <c r="T15" s="71">
        <v>57000</v>
      </c>
      <c r="U15" s="71">
        <v>37000</v>
      </c>
      <c r="V15" s="71">
        <v>56400</v>
      </c>
      <c r="W15" s="71">
        <v>114450</v>
      </c>
      <c r="X15" s="71">
        <v>25000</v>
      </c>
      <c r="Y15" s="71">
        <v>20000</v>
      </c>
      <c r="Z15" s="71">
        <v>47711</v>
      </c>
      <c r="AA15" s="71">
        <v>30000</v>
      </c>
      <c r="AB15" s="71">
        <v>28181</v>
      </c>
      <c r="AC15" s="71">
        <v>61891</v>
      </c>
      <c r="AD15" s="71">
        <v>14500</v>
      </c>
      <c r="AE15" s="71">
        <v>50000</v>
      </c>
      <c r="AF15" s="71">
        <v>29300</v>
      </c>
      <c r="AG15" s="71">
        <v>15000</v>
      </c>
      <c r="AH15" s="71">
        <v>15000</v>
      </c>
      <c r="AI15" s="71">
        <v>16000</v>
      </c>
      <c r="AJ15" s="71">
        <v>20300</v>
      </c>
      <c r="AK15" s="71">
        <v>20000</v>
      </c>
      <c r="AL15" s="71">
        <v>55000</v>
      </c>
      <c r="AM15" s="71">
        <v>24000</v>
      </c>
      <c r="AN15" s="71">
        <v>12700</v>
      </c>
      <c r="AO15" s="71">
        <v>100350</v>
      </c>
      <c r="AP15" s="71">
        <v>255000</v>
      </c>
      <c r="AQ15" s="71">
        <v>49391</v>
      </c>
      <c r="AR15" s="71">
        <v>30000</v>
      </c>
      <c r="AS15" s="71">
        <v>85000</v>
      </c>
      <c r="AT15" s="71">
        <v>60000</v>
      </c>
      <c r="AU15" s="71">
        <v>1475000</v>
      </c>
      <c r="AV15" s="71">
        <v>85000</v>
      </c>
      <c r="AW15" s="71">
        <v>572000</v>
      </c>
      <c r="AX15" s="71">
        <v>10000</v>
      </c>
      <c r="AY15" s="71">
        <v>105000</v>
      </c>
      <c r="AZ15" s="71">
        <v>25000</v>
      </c>
      <c r="BA15" s="71">
        <v>10300</v>
      </c>
      <c r="BB15" s="71">
        <v>4500</v>
      </c>
      <c r="BC15" s="71">
        <v>18000</v>
      </c>
      <c r="BD15" s="71">
        <v>67702</v>
      </c>
      <c r="BE15" s="71">
        <v>22000</v>
      </c>
      <c r="BF15" s="71">
        <v>115200</v>
      </c>
      <c r="BG15" s="71">
        <v>42797</v>
      </c>
      <c r="BH15" s="71">
        <v>1200000</v>
      </c>
      <c r="BI15" s="71">
        <v>19500</v>
      </c>
      <c r="BJ15" s="71">
        <v>16000</v>
      </c>
      <c r="BK15" s="115">
        <v>292359541</v>
      </c>
      <c r="BL15" s="115">
        <v>333000</v>
      </c>
      <c r="BM15" s="71">
        <v>1408000</v>
      </c>
      <c r="BN15" s="71">
        <v>8003851</v>
      </c>
      <c r="BO15" s="73"/>
      <c r="BP15" s="73"/>
      <c r="BQ15" s="99">
        <f t="shared" si="2"/>
        <v>307954951</v>
      </c>
    </row>
    <row r="16" spans="2:69" ht="12.75">
      <c r="B16" s="218" t="s">
        <v>579</v>
      </c>
      <c r="C16" s="71">
        <v>6000</v>
      </c>
      <c r="D16" s="73"/>
      <c r="E16" s="71">
        <v>5000</v>
      </c>
      <c r="F16" s="71"/>
      <c r="G16" s="71">
        <v>6300</v>
      </c>
      <c r="H16" s="71">
        <v>1600</v>
      </c>
      <c r="I16" s="71">
        <v>46000</v>
      </c>
      <c r="J16" s="71"/>
      <c r="K16" s="71">
        <v>20200</v>
      </c>
      <c r="L16" s="71">
        <v>45000</v>
      </c>
      <c r="M16" s="71">
        <v>57800</v>
      </c>
      <c r="N16" s="71">
        <v>171000</v>
      </c>
      <c r="O16" s="71">
        <v>143309</v>
      </c>
      <c r="P16" s="71">
        <v>42000</v>
      </c>
      <c r="Q16" s="71">
        <v>192668</v>
      </c>
      <c r="R16" s="71">
        <v>54000</v>
      </c>
      <c r="S16" s="71">
        <v>102900</v>
      </c>
      <c r="T16" s="71">
        <v>103000</v>
      </c>
      <c r="U16" s="71">
        <v>120000</v>
      </c>
      <c r="V16" s="71">
        <v>73247</v>
      </c>
      <c r="W16" s="71">
        <v>87538</v>
      </c>
      <c r="X16" s="71">
        <v>119000</v>
      </c>
      <c r="Y16" s="71">
        <v>135000</v>
      </c>
      <c r="Z16" s="71">
        <v>23500</v>
      </c>
      <c r="AA16" s="71">
        <v>13050</v>
      </c>
      <c r="AB16" s="71">
        <v>27818</v>
      </c>
      <c r="AC16" s="71">
        <v>197700</v>
      </c>
      <c r="AD16" s="71">
        <v>154000</v>
      </c>
      <c r="AE16" s="71">
        <v>93500</v>
      </c>
      <c r="AF16" s="71">
        <v>106875</v>
      </c>
      <c r="AG16" s="71">
        <v>20588</v>
      </c>
      <c r="AH16" s="71">
        <v>170000</v>
      </c>
      <c r="AI16" s="71">
        <v>78500</v>
      </c>
      <c r="AJ16" s="71">
        <v>31200</v>
      </c>
      <c r="AK16" s="71">
        <v>157500</v>
      </c>
      <c r="AL16" s="71">
        <v>48000</v>
      </c>
      <c r="AM16" s="71">
        <v>139775</v>
      </c>
      <c r="AN16" s="71">
        <v>108301</v>
      </c>
      <c r="AO16" s="71">
        <v>170763</v>
      </c>
      <c r="AP16" s="71">
        <v>4000</v>
      </c>
      <c r="AQ16" s="71"/>
      <c r="AR16" s="71">
        <v>6000</v>
      </c>
      <c r="AS16" s="71">
        <v>15000</v>
      </c>
      <c r="AT16" s="71">
        <v>25000</v>
      </c>
      <c r="AU16" s="71">
        <v>34000</v>
      </c>
      <c r="AV16" s="71">
        <v>4500</v>
      </c>
      <c r="AW16" s="71">
        <v>350000</v>
      </c>
      <c r="AX16" s="71">
        <v>73700</v>
      </c>
      <c r="AY16" s="71">
        <v>3000</v>
      </c>
      <c r="AZ16" s="71">
        <v>9000</v>
      </c>
      <c r="BA16" s="73"/>
      <c r="BB16" s="71">
        <v>500</v>
      </c>
      <c r="BC16" s="71">
        <v>3322</v>
      </c>
      <c r="BD16" s="73">
        <v>100000</v>
      </c>
      <c r="BE16" s="71">
        <v>15000</v>
      </c>
      <c r="BF16" s="71"/>
      <c r="BG16" s="71">
        <v>30000</v>
      </c>
      <c r="BH16" s="71">
        <v>550000</v>
      </c>
      <c r="BI16" s="71">
        <v>3500</v>
      </c>
      <c r="BJ16" s="73"/>
      <c r="BK16" s="115">
        <v>60398779</v>
      </c>
      <c r="BL16" s="115">
        <v>164750</v>
      </c>
      <c r="BM16" s="71">
        <v>3367000</v>
      </c>
      <c r="BN16" s="71">
        <v>9465000</v>
      </c>
      <c r="BO16" s="73"/>
      <c r="BP16" s="73"/>
      <c r="BQ16" s="99">
        <f t="shared" si="2"/>
        <v>77694683</v>
      </c>
    </row>
    <row r="17" spans="2:69" ht="12.75">
      <c r="B17" s="218" t="s">
        <v>580</v>
      </c>
      <c r="C17" s="71">
        <v>21000</v>
      </c>
      <c r="D17" s="73"/>
      <c r="E17" s="71"/>
      <c r="F17" s="71"/>
      <c r="G17" s="71">
        <v>5100</v>
      </c>
      <c r="H17" s="71"/>
      <c r="I17" s="71">
        <v>8000</v>
      </c>
      <c r="J17" s="73">
        <v>3000</v>
      </c>
      <c r="K17" s="71">
        <v>11000</v>
      </c>
      <c r="L17" s="71">
        <v>37583</v>
      </c>
      <c r="M17" s="71">
        <v>30500</v>
      </c>
      <c r="N17" s="71">
        <v>8000</v>
      </c>
      <c r="O17" s="71">
        <v>16480</v>
      </c>
      <c r="P17" s="71">
        <v>32000</v>
      </c>
      <c r="Q17" s="71">
        <v>134178</v>
      </c>
      <c r="R17" s="71">
        <v>21100</v>
      </c>
      <c r="S17" s="71">
        <v>24300</v>
      </c>
      <c r="T17" s="71">
        <v>30000</v>
      </c>
      <c r="U17" s="71">
        <v>28000</v>
      </c>
      <c r="V17" s="71">
        <v>12479</v>
      </c>
      <c r="W17" s="71">
        <v>64490</v>
      </c>
      <c r="X17" s="71">
        <v>13000</v>
      </c>
      <c r="Y17" s="71">
        <v>49000</v>
      </c>
      <c r="Z17" s="71">
        <v>17500</v>
      </c>
      <c r="AA17" s="71">
        <v>36450</v>
      </c>
      <c r="AB17" s="71">
        <v>2999</v>
      </c>
      <c r="AC17" s="71">
        <v>51943</v>
      </c>
      <c r="AD17" s="71">
        <v>14000</v>
      </c>
      <c r="AE17" s="71">
        <v>16000</v>
      </c>
      <c r="AF17" s="71">
        <v>24220</v>
      </c>
      <c r="AG17" s="71">
        <v>14000</v>
      </c>
      <c r="AH17" s="71">
        <v>12000</v>
      </c>
      <c r="AI17" s="71">
        <v>14000</v>
      </c>
      <c r="AJ17" s="71">
        <v>11400</v>
      </c>
      <c r="AK17" s="71">
        <v>56600</v>
      </c>
      <c r="AL17" s="71">
        <v>16000</v>
      </c>
      <c r="AM17" s="71">
        <v>21500</v>
      </c>
      <c r="AN17" s="71">
        <v>13989</v>
      </c>
      <c r="AO17" s="71">
        <v>65200</v>
      </c>
      <c r="AP17" s="71"/>
      <c r="AQ17" s="71"/>
      <c r="AR17" s="71">
        <v>85601</v>
      </c>
      <c r="AS17" s="71"/>
      <c r="AT17" s="71">
        <v>10600</v>
      </c>
      <c r="AU17" s="71">
        <v>3000</v>
      </c>
      <c r="AV17" s="71">
        <v>4000</v>
      </c>
      <c r="AW17" s="71">
        <v>950000</v>
      </c>
      <c r="AX17" s="71">
        <v>30000</v>
      </c>
      <c r="AY17" s="71"/>
      <c r="AZ17" s="71"/>
      <c r="BA17" s="71"/>
      <c r="BB17" s="71"/>
      <c r="BC17" s="71"/>
      <c r="BD17" s="71"/>
      <c r="BE17" s="71"/>
      <c r="BF17" s="71"/>
      <c r="BG17" s="71">
        <v>20000</v>
      </c>
      <c r="BH17" s="71">
        <v>3350000</v>
      </c>
      <c r="BI17" s="71"/>
      <c r="BJ17" s="71"/>
      <c r="BK17" s="115">
        <v>56018277</v>
      </c>
      <c r="BL17" s="115">
        <v>445500</v>
      </c>
      <c r="BM17" s="71">
        <v>1597000</v>
      </c>
      <c r="BN17" s="71">
        <v>4555000</v>
      </c>
      <c r="BO17" s="73"/>
      <c r="BP17" s="73"/>
      <c r="BQ17" s="99">
        <f t="shared" si="2"/>
        <v>68005989</v>
      </c>
    </row>
    <row r="18" spans="2:69" ht="24">
      <c r="B18" s="218" t="s">
        <v>592</v>
      </c>
      <c r="C18" s="71">
        <v>14800</v>
      </c>
      <c r="D18" s="73"/>
      <c r="E18" s="73"/>
      <c r="F18" s="73"/>
      <c r="G18" s="71">
        <v>1500</v>
      </c>
      <c r="H18" s="71"/>
      <c r="I18" s="71">
        <v>6000</v>
      </c>
      <c r="J18" s="71"/>
      <c r="K18" s="71">
        <v>95200</v>
      </c>
      <c r="L18" s="71">
        <v>700</v>
      </c>
      <c r="M18" s="71">
        <v>9900</v>
      </c>
      <c r="N18" s="71">
        <v>7000</v>
      </c>
      <c r="O18" s="73"/>
      <c r="P18" s="73"/>
      <c r="Q18" s="71">
        <v>4600</v>
      </c>
      <c r="R18" s="71">
        <v>4000</v>
      </c>
      <c r="S18" s="71">
        <v>1000</v>
      </c>
      <c r="T18" s="71">
        <v>3500</v>
      </c>
      <c r="U18" s="73"/>
      <c r="V18" s="71">
        <v>2500</v>
      </c>
      <c r="W18" s="71">
        <v>17903</v>
      </c>
      <c r="X18" s="71">
        <v>2100</v>
      </c>
      <c r="Y18" s="73">
        <v>6000</v>
      </c>
      <c r="Z18" s="71">
        <v>8000</v>
      </c>
      <c r="AA18" s="71">
        <v>3850</v>
      </c>
      <c r="AB18" s="71"/>
      <c r="AC18" s="71">
        <v>12519</v>
      </c>
      <c r="AD18" s="71">
        <v>2000</v>
      </c>
      <c r="AE18" s="71">
        <v>2000</v>
      </c>
      <c r="AF18" s="73"/>
      <c r="AG18" s="71">
        <v>1000</v>
      </c>
      <c r="AH18" s="71">
        <v>1000</v>
      </c>
      <c r="AI18" s="71"/>
      <c r="AJ18" s="71">
        <v>1400</v>
      </c>
      <c r="AK18" s="71">
        <v>4000</v>
      </c>
      <c r="AL18" s="71">
        <v>6000</v>
      </c>
      <c r="AM18" s="71">
        <v>5000</v>
      </c>
      <c r="AN18" s="71">
        <v>500</v>
      </c>
      <c r="AO18" s="71">
        <v>3700</v>
      </c>
      <c r="AP18" s="71"/>
      <c r="AQ18" s="71"/>
      <c r="AR18" s="71">
        <v>3000</v>
      </c>
      <c r="AS18" s="71"/>
      <c r="AT18" s="71">
        <v>2000</v>
      </c>
      <c r="AU18" s="71">
        <v>223710</v>
      </c>
      <c r="AV18" s="71">
        <v>2500</v>
      </c>
      <c r="AW18" s="71">
        <v>55000</v>
      </c>
      <c r="AX18" s="71"/>
      <c r="AY18" s="71"/>
      <c r="AZ18" s="71"/>
      <c r="BA18" s="71"/>
      <c r="BB18" s="71"/>
      <c r="BC18" s="71"/>
      <c r="BD18" s="73"/>
      <c r="BE18" s="73"/>
      <c r="BF18" s="73"/>
      <c r="BG18" s="71">
        <v>139000</v>
      </c>
      <c r="BH18" s="71">
        <v>2847750</v>
      </c>
      <c r="BI18" s="71"/>
      <c r="BJ18" s="71"/>
      <c r="BK18" s="115">
        <v>84836235</v>
      </c>
      <c r="BL18" s="115">
        <v>3418750</v>
      </c>
      <c r="BM18" s="71">
        <v>2994000</v>
      </c>
      <c r="BN18" s="71">
        <v>506000</v>
      </c>
      <c r="BO18" s="73"/>
      <c r="BP18" s="73"/>
      <c r="BQ18" s="99">
        <f t="shared" si="2"/>
        <v>95255617</v>
      </c>
    </row>
    <row r="19" spans="2:69" ht="12.75">
      <c r="B19" s="218" t="s">
        <v>581</v>
      </c>
      <c r="C19" s="71">
        <v>134800</v>
      </c>
      <c r="D19" s="73"/>
      <c r="E19" s="73"/>
      <c r="F19" s="73"/>
      <c r="G19" s="71">
        <v>12500</v>
      </c>
      <c r="H19" s="71"/>
      <c r="I19" s="71">
        <v>39700</v>
      </c>
      <c r="J19" s="71">
        <v>53856</v>
      </c>
      <c r="K19" s="71">
        <v>90000</v>
      </c>
      <c r="L19" s="71">
        <v>195000</v>
      </c>
      <c r="M19" s="71">
        <v>190050</v>
      </c>
      <c r="N19" s="71">
        <v>405000</v>
      </c>
      <c r="O19" s="71">
        <v>310075</v>
      </c>
      <c r="P19" s="71">
        <v>200000</v>
      </c>
      <c r="Q19" s="71">
        <v>472130</v>
      </c>
      <c r="R19" s="71">
        <v>355300</v>
      </c>
      <c r="S19" s="71">
        <v>299400</v>
      </c>
      <c r="T19" s="71">
        <v>246880</v>
      </c>
      <c r="U19" s="71">
        <v>448000</v>
      </c>
      <c r="V19" s="71">
        <v>182068</v>
      </c>
      <c r="W19" s="71">
        <v>276901</v>
      </c>
      <c r="X19" s="71">
        <v>383800</v>
      </c>
      <c r="Y19" s="71">
        <v>300176</v>
      </c>
      <c r="Z19" s="71">
        <v>189800</v>
      </c>
      <c r="AA19" s="71">
        <v>261055</v>
      </c>
      <c r="AB19" s="71">
        <v>270173</v>
      </c>
      <c r="AC19" s="71">
        <v>378665</v>
      </c>
      <c r="AD19" s="71">
        <v>199700</v>
      </c>
      <c r="AE19" s="71">
        <v>217000</v>
      </c>
      <c r="AF19" s="71">
        <v>384000</v>
      </c>
      <c r="AG19" s="71">
        <v>150000</v>
      </c>
      <c r="AH19" s="71">
        <v>365000</v>
      </c>
      <c r="AI19" s="71">
        <v>303950</v>
      </c>
      <c r="AJ19" s="71">
        <v>160700</v>
      </c>
      <c r="AK19" s="71">
        <v>411400</v>
      </c>
      <c r="AL19" s="71">
        <v>110000</v>
      </c>
      <c r="AM19" s="71">
        <v>478370</v>
      </c>
      <c r="AN19" s="71">
        <v>98000</v>
      </c>
      <c r="AO19" s="71">
        <v>503644</v>
      </c>
      <c r="AP19" s="71"/>
      <c r="AQ19" s="71"/>
      <c r="AR19" s="71"/>
      <c r="AS19" s="71"/>
      <c r="AT19" s="71">
        <v>5000</v>
      </c>
      <c r="AU19" s="71"/>
      <c r="AV19" s="71">
        <v>3000000</v>
      </c>
      <c r="AW19" s="71">
        <v>2035000</v>
      </c>
      <c r="AX19" s="71"/>
      <c r="AY19" s="71"/>
      <c r="AZ19" s="71"/>
      <c r="BA19" s="71">
        <v>175000</v>
      </c>
      <c r="BB19" s="71"/>
      <c r="BC19" s="71"/>
      <c r="BD19" s="71"/>
      <c r="BE19" s="71"/>
      <c r="BF19" s="71"/>
      <c r="BG19" s="71">
        <v>5000</v>
      </c>
      <c r="BH19" s="71">
        <v>1500000</v>
      </c>
      <c r="BI19" s="71"/>
      <c r="BJ19" s="71"/>
      <c r="BK19" s="115">
        <v>91449904</v>
      </c>
      <c r="BL19" s="115">
        <v>335600</v>
      </c>
      <c r="BM19" s="71">
        <v>26276323</v>
      </c>
      <c r="BN19" s="71">
        <v>13884000</v>
      </c>
      <c r="BO19" s="73"/>
      <c r="BP19" s="73"/>
      <c r="BQ19" s="99">
        <f t="shared" si="2"/>
        <v>147742920</v>
      </c>
    </row>
    <row r="20" spans="1:69" ht="24">
      <c r="A20" t="s">
        <v>596</v>
      </c>
      <c r="B20" s="218" t="s">
        <v>582</v>
      </c>
      <c r="C20" s="71">
        <v>30000</v>
      </c>
      <c r="D20" s="73"/>
      <c r="E20" s="73"/>
      <c r="F20" s="73"/>
      <c r="G20" s="73"/>
      <c r="H20" s="73"/>
      <c r="I20" s="71">
        <v>14000</v>
      </c>
      <c r="J20" s="73"/>
      <c r="K20" s="71">
        <v>1000</v>
      </c>
      <c r="L20" s="71"/>
      <c r="M20" s="71"/>
      <c r="N20" s="71">
        <v>10000</v>
      </c>
      <c r="O20" s="71"/>
      <c r="P20" s="71"/>
      <c r="Q20" s="71">
        <v>11000</v>
      </c>
      <c r="R20" s="71"/>
      <c r="S20" s="71">
        <v>7300</v>
      </c>
      <c r="T20" s="71">
        <v>72100</v>
      </c>
      <c r="U20" s="71"/>
      <c r="V20" s="71"/>
      <c r="W20" s="71">
        <v>83752</v>
      </c>
      <c r="X20" s="71"/>
      <c r="Y20" s="71">
        <v>45000</v>
      </c>
      <c r="Z20" s="71">
        <v>20000</v>
      </c>
      <c r="AA20" s="71"/>
      <c r="AB20" s="71"/>
      <c r="AC20" s="71"/>
      <c r="AD20" s="71">
        <v>10000</v>
      </c>
      <c r="AE20" s="71">
        <v>10000</v>
      </c>
      <c r="AF20" s="71"/>
      <c r="AG20" s="71">
        <v>15000</v>
      </c>
      <c r="AH20" s="71">
        <v>17000</v>
      </c>
      <c r="AI20" s="71"/>
      <c r="AJ20" s="71"/>
      <c r="AK20" s="71"/>
      <c r="AL20" s="71">
        <v>20000</v>
      </c>
      <c r="AM20" s="71">
        <v>32000</v>
      </c>
      <c r="AN20" s="71">
        <v>6504</v>
      </c>
      <c r="AO20" s="71"/>
      <c r="AP20" s="71"/>
      <c r="AQ20" s="71"/>
      <c r="AR20" s="71"/>
      <c r="AS20" s="71"/>
      <c r="AT20" s="71">
        <v>2000</v>
      </c>
      <c r="AU20" s="71">
        <v>6872000</v>
      </c>
      <c r="AV20" s="71"/>
      <c r="AW20" s="71">
        <v>41000</v>
      </c>
      <c r="AX20" s="71"/>
      <c r="AY20" s="71"/>
      <c r="AZ20" s="71"/>
      <c r="BA20" s="71"/>
      <c r="BB20" s="71"/>
      <c r="BC20" s="71"/>
      <c r="BD20" s="71"/>
      <c r="BE20" s="71"/>
      <c r="BF20" s="71"/>
      <c r="BG20" s="71">
        <v>40000</v>
      </c>
      <c r="BH20" s="71">
        <v>3000000</v>
      </c>
      <c r="BI20" s="71"/>
      <c r="BJ20" s="71"/>
      <c r="BK20" s="115">
        <v>27663370</v>
      </c>
      <c r="BL20" s="115">
        <v>440000</v>
      </c>
      <c r="BM20" s="71">
        <v>1277000</v>
      </c>
      <c r="BN20" s="71">
        <v>5699000</v>
      </c>
      <c r="BO20" s="73"/>
      <c r="BP20" s="73"/>
      <c r="BQ20" s="99">
        <f t="shared" si="2"/>
        <v>45439026</v>
      </c>
    </row>
    <row r="21" spans="2:69" ht="24">
      <c r="B21" s="222" t="s">
        <v>486</v>
      </c>
      <c r="C21" s="101"/>
      <c r="D21" s="91"/>
      <c r="E21" s="91"/>
      <c r="F21" s="91"/>
      <c r="G21" s="91"/>
      <c r="H21" s="91"/>
      <c r="I21" s="101"/>
      <c r="J21" s="9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72"/>
      <c r="BL21" s="172"/>
      <c r="BM21" s="101">
        <v>2000000</v>
      </c>
      <c r="BN21" s="101"/>
      <c r="BO21" s="91"/>
      <c r="BP21" s="91"/>
      <c r="BQ21" s="102">
        <f t="shared" si="2"/>
        <v>2000000</v>
      </c>
    </row>
    <row r="22" spans="2:69" s="2" customFormat="1" ht="13.5" thickBot="1">
      <c r="B22" s="220" t="s">
        <v>622</v>
      </c>
      <c r="C22" s="67">
        <f>SUM(C14:C20)</f>
        <v>520600</v>
      </c>
      <c r="D22" s="67">
        <f aca="true" t="shared" si="3" ref="D22:BN22">SUM(D14:D20)</f>
        <v>79500</v>
      </c>
      <c r="E22" s="67">
        <f t="shared" si="3"/>
        <v>495000</v>
      </c>
      <c r="F22" s="67">
        <f t="shared" si="3"/>
        <v>49000</v>
      </c>
      <c r="G22" s="67">
        <f t="shared" si="3"/>
        <v>78088</v>
      </c>
      <c r="H22" s="67">
        <f t="shared" si="3"/>
        <v>15000</v>
      </c>
      <c r="I22" s="67">
        <f t="shared" si="3"/>
        <v>1003700</v>
      </c>
      <c r="J22" s="67">
        <f t="shared" si="3"/>
        <v>186900</v>
      </c>
      <c r="K22" s="67">
        <f t="shared" si="3"/>
        <v>356328</v>
      </c>
      <c r="L22" s="67">
        <f t="shared" si="3"/>
        <v>566583</v>
      </c>
      <c r="M22" s="67">
        <f t="shared" si="3"/>
        <v>528850</v>
      </c>
      <c r="N22" s="67">
        <f t="shared" si="3"/>
        <v>808000</v>
      </c>
      <c r="O22" s="67">
        <f t="shared" si="3"/>
        <v>626254</v>
      </c>
      <c r="P22" s="67">
        <f t="shared" si="3"/>
        <v>477000</v>
      </c>
      <c r="Q22" s="67">
        <f t="shared" si="3"/>
        <v>1192368</v>
      </c>
      <c r="R22" s="67">
        <f t="shared" si="3"/>
        <v>580700</v>
      </c>
      <c r="S22" s="67">
        <f t="shared" si="3"/>
        <v>722400</v>
      </c>
      <c r="T22" s="67">
        <f t="shared" si="3"/>
        <v>721953</v>
      </c>
      <c r="U22" s="67">
        <f t="shared" si="3"/>
        <v>930384</v>
      </c>
      <c r="V22" s="67">
        <f t="shared" si="3"/>
        <v>490549</v>
      </c>
      <c r="W22" s="67">
        <f t="shared" si="3"/>
        <v>1092325</v>
      </c>
      <c r="X22" s="67">
        <f t="shared" si="3"/>
        <v>745900</v>
      </c>
      <c r="Y22" s="67">
        <f t="shared" si="3"/>
        <v>820176</v>
      </c>
      <c r="Z22" s="67">
        <f t="shared" si="3"/>
        <v>446211</v>
      </c>
      <c r="AA22" s="67">
        <f t="shared" si="3"/>
        <v>614255</v>
      </c>
      <c r="AB22" s="67">
        <f t="shared" si="3"/>
        <v>486660</v>
      </c>
      <c r="AC22" s="67">
        <f t="shared" si="3"/>
        <v>967112</v>
      </c>
      <c r="AD22" s="67">
        <f t="shared" si="3"/>
        <v>525000</v>
      </c>
      <c r="AE22" s="67">
        <f t="shared" si="3"/>
        <v>526000</v>
      </c>
      <c r="AF22" s="67">
        <f t="shared" si="3"/>
        <v>695227</v>
      </c>
      <c r="AG22" s="67">
        <f t="shared" si="3"/>
        <v>287588</v>
      </c>
      <c r="AH22" s="67">
        <f t="shared" si="3"/>
        <v>746000</v>
      </c>
      <c r="AI22" s="67">
        <f t="shared" si="3"/>
        <v>617950</v>
      </c>
      <c r="AJ22" s="67">
        <f t="shared" si="3"/>
        <v>368650</v>
      </c>
      <c r="AK22" s="67">
        <f t="shared" si="3"/>
        <v>886000</v>
      </c>
      <c r="AL22" s="67">
        <f t="shared" si="3"/>
        <v>435000</v>
      </c>
      <c r="AM22" s="67">
        <f t="shared" si="3"/>
        <v>1151679</v>
      </c>
      <c r="AN22" s="67">
        <f t="shared" si="3"/>
        <v>364244</v>
      </c>
      <c r="AO22" s="67">
        <f t="shared" si="3"/>
        <v>1095433</v>
      </c>
      <c r="AP22" s="67">
        <f t="shared" si="3"/>
        <v>500000</v>
      </c>
      <c r="AQ22" s="67">
        <f t="shared" si="3"/>
        <v>109291</v>
      </c>
      <c r="AR22" s="67">
        <f t="shared" si="3"/>
        <v>229601</v>
      </c>
      <c r="AS22" s="67">
        <f t="shared" si="3"/>
        <v>119200</v>
      </c>
      <c r="AT22" s="67">
        <f t="shared" si="3"/>
        <v>167000</v>
      </c>
      <c r="AU22" s="67">
        <f t="shared" si="3"/>
        <v>9001210</v>
      </c>
      <c r="AV22" s="67">
        <f t="shared" si="3"/>
        <v>3309000</v>
      </c>
      <c r="AW22" s="67">
        <f t="shared" si="3"/>
        <v>18035500</v>
      </c>
      <c r="AX22" s="67">
        <f t="shared" si="3"/>
        <v>144200</v>
      </c>
      <c r="AY22" s="67">
        <f t="shared" si="3"/>
        <v>125200</v>
      </c>
      <c r="AZ22" s="67">
        <f t="shared" si="3"/>
        <v>36500</v>
      </c>
      <c r="BA22" s="67">
        <f t="shared" si="3"/>
        <v>235300</v>
      </c>
      <c r="BB22" s="67">
        <f t="shared" si="3"/>
        <v>8000</v>
      </c>
      <c r="BC22" s="67">
        <f t="shared" si="3"/>
        <v>37322</v>
      </c>
      <c r="BD22" s="67">
        <f t="shared" si="3"/>
        <v>216702</v>
      </c>
      <c r="BE22" s="67">
        <f t="shared" si="3"/>
        <v>51000</v>
      </c>
      <c r="BF22" s="67">
        <f t="shared" si="3"/>
        <v>564704</v>
      </c>
      <c r="BG22" s="67">
        <f t="shared" si="3"/>
        <v>741197</v>
      </c>
      <c r="BH22" s="67">
        <f t="shared" si="3"/>
        <v>12887750</v>
      </c>
      <c r="BI22" s="67">
        <f t="shared" si="3"/>
        <v>102000</v>
      </c>
      <c r="BJ22" s="67">
        <f t="shared" si="3"/>
        <v>51406</v>
      </c>
      <c r="BK22" s="67">
        <f t="shared" si="3"/>
        <v>773063748</v>
      </c>
      <c r="BL22" s="67">
        <f t="shared" si="3"/>
        <v>6761028</v>
      </c>
      <c r="BM22" s="67">
        <f>SUM(BM14:BM21)</f>
        <v>46346323</v>
      </c>
      <c r="BN22" s="67">
        <f t="shared" si="3"/>
        <v>48658851</v>
      </c>
      <c r="BO22" s="67"/>
      <c r="BP22" s="67"/>
      <c r="BQ22" s="68">
        <f t="shared" si="2"/>
        <v>944802600</v>
      </c>
    </row>
    <row r="23" spans="2:69" ht="13.5" thickBot="1">
      <c r="B23" s="378" t="s">
        <v>569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80"/>
    </row>
    <row r="24" spans="2:69" ht="13.5" thickBot="1">
      <c r="B24" s="217" t="s">
        <v>583</v>
      </c>
      <c r="C24" s="81"/>
      <c r="D24" s="81"/>
      <c r="E24" s="69"/>
      <c r="F24" s="69"/>
      <c r="G24" s="69">
        <v>12500</v>
      </c>
      <c r="H24" s="69"/>
      <c r="I24" s="69">
        <v>325500</v>
      </c>
      <c r="J24" s="69"/>
      <c r="K24" s="69">
        <v>305484</v>
      </c>
      <c r="L24" s="69">
        <v>1073000</v>
      </c>
      <c r="M24" s="69">
        <v>1037000</v>
      </c>
      <c r="N24" s="69">
        <v>619088</v>
      </c>
      <c r="O24" s="69">
        <v>444063</v>
      </c>
      <c r="P24" s="69">
        <v>485000</v>
      </c>
      <c r="Q24" s="69">
        <v>1127135</v>
      </c>
      <c r="R24" s="69">
        <v>459147</v>
      </c>
      <c r="S24" s="69">
        <v>595300</v>
      </c>
      <c r="T24" s="69">
        <v>359475</v>
      </c>
      <c r="U24" s="69">
        <v>779614</v>
      </c>
      <c r="V24" s="69">
        <v>291000</v>
      </c>
      <c r="W24" s="69">
        <v>377790</v>
      </c>
      <c r="X24" s="69">
        <v>314000</v>
      </c>
      <c r="Y24" s="69">
        <v>539600</v>
      </c>
      <c r="Z24" s="69">
        <v>321400</v>
      </c>
      <c r="AA24" s="69">
        <v>317100</v>
      </c>
      <c r="AB24" s="69">
        <v>573012</v>
      </c>
      <c r="AC24" s="69">
        <v>559050</v>
      </c>
      <c r="AD24" s="69">
        <v>439392</v>
      </c>
      <c r="AE24" s="69">
        <v>224000</v>
      </c>
      <c r="AF24" s="69">
        <v>1008800</v>
      </c>
      <c r="AG24" s="69">
        <v>296000</v>
      </c>
      <c r="AH24" s="69">
        <v>671810</v>
      </c>
      <c r="AI24" s="69">
        <v>508653</v>
      </c>
      <c r="AJ24" s="69">
        <v>785900</v>
      </c>
      <c r="AK24" s="69">
        <v>760650</v>
      </c>
      <c r="AL24" s="69">
        <v>279000</v>
      </c>
      <c r="AM24" s="69">
        <v>940900</v>
      </c>
      <c r="AN24" s="69">
        <v>571685</v>
      </c>
      <c r="AO24" s="69">
        <v>338370</v>
      </c>
      <c r="AP24" s="69"/>
      <c r="AQ24" s="69"/>
      <c r="AR24" s="69"/>
      <c r="AS24" s="69"/>
      <c r="AT24" s="69"/>
      <c r="AU24" s="69">
        <v>100000</v>
      </c>
      <c r="AV24" s="69">
        <v>10800000</v>
      </c>
      <c r="AW24" s="69">
        <v>19250000</v>
      </c>
      <c r="AX24" s="69">
        <v>29550000</v>
      </c>
      <c r="AY24" s="69"/>
      <c r="AZ24" s="69"/>
      <c r="BA24" s="69"/>
      <c r="BB24" s="69"/>
      <c r="BC24" s="69"/>
      <c r="BE24" s="69">
        <v>500</v>
      </c>
      <c r="BF24" s="69">
        <v>43000</v>
      </c>
      <c r="BG24" s="69">
        <v>882443</v>
      </c>
      <c r="BH24" s="69">
        <v>910000</v>
      </c>
      <c r="BI24" s="69">
        <v>69400</v>
      </c>
      <c r="BJ24" s="69"/>
      <c r="BK24" s="146">
        <v>2276306231</v>
      </c>
      <c r="BL24" s="146">
        <v>4649000</v>
      </c>
      <c r="BM24" s="69">
        <v>35136000</v>
      </c>
      <c r="BN24" s="69">
        <v>9529000</v>
      </c>
      <c r="BO24" s="81"/>
      <c r="BP24" s="81"/>
      <c r="BQ24" s="100">
        <f aca="true" t="shared" si="4" ref="BQ24:BQ33">SUM(C24:BP24)</f>
        <v>2404965992</v>
      </c>
    </row>
    <row r="25" spans="2:69" ht="12.75">
      <c r="B25" s="218" t="s">
        <v>584</v>
      </c>
      <c r="C25" s="73"/>
      <c r="D25" s="73">
        <v>169000</v>
      </c>
      <c r="E25" s="71">
        <v>135000</v>
      </c>
      <c r="F25" s="71">
        <v>230891</v>
      </c>
      <c r="G25" s="71"/>
      <c r="H25" s="71">
        <v>139139</v>
      </c>
      <c r="I25" s="71">
        <v>101500</v>
      </c>
      <c r="J25" s="71"/>
      <c r="K25" s="71">
        <v>438700</v>
      </c>
      <c r="L25" s="71">
        <v>430000</v>
      </c>
      <c r="M25" s="71">
        <v>15000</v>
      </c>
      <c r="N25" s="71">
        <v>621000</v>
      </c>
      <c r="O25" s="71">
        <v>719352</v>
      </c>
      <c r="P25" s="71">
        <v>218265</v>
      </c>
      <c r="Q25" s="71">
        <v>813884</v>
      </c>
      <c r="R25" s="71">
        <v>1043428</v>
      </c>
      <c r="S25" s="71">
        <v>154386</v>
      </c>
      <c r="T25" s="71">
        <v>329047</v>
      </c>
      <c r="U25" s="71">
        <v>187200</v>
      </c>
      <c r="V25" s="71">
        <v>791000</v>
      </c>
      <c r="W25" s="71">
        <v>422831</v>
      </c>
      <c r="X25" s="71">
        <v>943059</v>
      </c>
      <c r="Y25" s="71">
        <v>1012257</v>
      </c>
      <c r="Z25" s="71">
        <v>85000</v>
      </c>
      <c r="AA25" s="71">
        <v>529200</v>
      </c>
      <c r="AB25" s="71">
        <v>79600</v>
      </c>
      <c r="AC25" s="71">
        <v>706990</v>
      </c>
      <c r="AD25" s="71">
        <v>596000</v>
      </c>
      <c r="AE25" s="71">
        <v>686700</v>
      </c>
      <c r="AF25" s="71">
        <v>193996</v>
      </c>
      <c r="AG25" s="71">
        <v>647188</v>
      </c>
      <c r="AH25" s="71">
        <v>562000</v>
      </c>
      <c r="AI25" s="71">
        <v>712450</v>
      </c>
      <c r="AJ25" s="71">
        <v>52669</v>
      </c>
      <c r="AK25" s="71">
        <v>100000</v>
      </c>
      <c r="AL25" s="71">
        <v>425000</v>
      </c>
      <c r="AM25" s="71">
        <v>731031</v>
      </c>
      <c r="AN25" s="71">
        <v>807054</v>
      </c>
      <c r="AO25" s="71">
        <v>471836</v>
      </c>
      <c r="AP25" s="71">
        <v>280000</v>
      </c>
      <c r="AQ25" s="71">
        <v>60000</v>
      </c>
      <c r="AR25" s="71">
        <v>432500</v>
      </c>
      <c r="AS25" s="71">
        <v>100000</v>
      </c>
      <c r="AT25" s="71">
        <v>39575</v>
      </c>
      <c r="AU25" s="71">
        <v>1350000</v>
      </c>
      <c r="AV25" s="71">
        <v>601733</v>
      </c>
      <c r="AW25" s="71">
        <v>53178000</v>
      </c>
      <c r="AX25" s="71">
        <v>13063481</v>
      </c>
      <c r="AY25" s="71"/>
      <c r="AZ25" s="71"/>
      <c r="BA25" s="71"/>
      <c r="BB25" s="71"/>
      <c r="BC25" s="71"/>
      <c r="BD25" s="69">
        <v>25000</v>
      </c>
      <c r="BE25" s="73">
        <v>307451</v>
      </c>
      <c r="BF25" s="73">
        <v>200000</v>
      </c>
      <c r="BG25" s="73">
        <v>1247131</v>
      </c>
      <c r="BH25" s="71">
        <v>1500000</v>
      </c>
      <c r="BI25" s="73">
        <v>375000</v>
      </c>
      <c r="BJ25" s="73"/>
      <c r="BK25" s="115">
        <v>138306523</v>
      </c>
      <c r="BL25" s="115">
        <v>13864001</v>
      </c>
      <c r="BM25" s="71">
        <v>37572000</v>
      </c>
      <c r="BN25" s="71">
        <v>14612000</v>
      </c>
      <c r="BO25" s="73"/>
      <c r="BP25" s="73"/>
      <c r="BQ25" s="99">
        <f t="shared" si="4"/>
        <v>293416048</v>
      </c>
    </row>
    <row r="26" spans="2:69" ht="24">
      <c r="B26" s="219" t="s">
        <v>677</v>
      </c>
      <c r="C26" s="71">
        <v>2200000</v>
      </c>
      <c r="D26" s="71">
        <v>575000</v>
      </c>
      <c r="E26" s="73"/>
      <c r="F26" s="71">
        <v>409015</v>
      </c>
      <c r="G26" s="71"/>
      <c r="H26" s="71"/>
      <c r="I26" s="71">
        <v>11762411</v>
      </c>
      <c r="J26" s="71">
        <v>1417000</v>
      </c>
      <c r="K26" s="71">
        <v>455000</v>
      </c>
      <c r="L26" s="71"/>
      <c r="M26" s="71">
        <v>8100</v>
      </c>
      <c r="N26" s="71"/>
      <c r="O26" s="71"/>
      <c r="P26" s="71"/>
      <c r="Q26" s="71">
        <v>1253958</v>
      </c>
      <c r="R26" s="73">
        <v>5000</v>
      </c>
      <c r="S26" s="73"/>
      <c r="T26" s="71"/>
      <c r="U26" s="71">
        <v>289800</v>
      </c>
      <c r="V26" s="71">
        <v>5650</v>
      </c>
      <c r="W26" s="71">
        <v>44768</v>
      </c>
      <c r="X26" s="71"/>
      <c r="Y26" s="73"/>
      <c r="Z26" s="159"/>
      <c r="AA26" s="159"/>
      <c r="AB26" s="159"/>
      <c r="AC26" s="71">
        <v>64609</v>
      </c>
      <c r="AD26" s="71">
        <v>16000</v>
      </c>
      <c r="AE26" s="71"/>
      <c r="AF26" s="73"/>
      <c r="AG26" s="73"/>
      <c r="AH26" s="71">
        <v>230000</v>
      </c>
      <c r="AI26" s="71"/>
      <c r="AJ26" s="71"/>
      <c r="AK26" s="71"/>
      <c r="AL26" s="71"/>
      <c r="AM26" s="71"/>
      <c r="AN26" s="71"/>
      <c r="AO26" s="71"/>
      <c r="AP26" s="71">
        <v>2895685</v>
      </c>
      <c r="AQ26" s="71">
        <v>1455000</v>
      </c>
      <c r="AR26" s="71">
        <v>991900</v>
      </c>
      <c r="AS26" s="71">
        <v>2925300</v>
      </c>
      <c r="AT26" s="71">
        <v>680000</v>
      </c>
      <c r="AU26" s="71">
        <v>18514000</v>
      </c>
      <c r="AV26" s="71">
        <v>64093582</v>
      </c>
      <c r="AW26" s="71">
        <v>1463900</v>
      </c>
      <c r="AX26" s="71">
        <v>2825000</v>
      </c>
      <c r="AY26" s="115">
        <v>2019195</v>
      </c>
      <c r="AZ26" s="115">
        <v>900000</v>
      </c>
      <c r="BA26" s="115">
        <v>1200000</v>
      </c>
      <c r="BB26" s="71">
        <v>16929624</v>
      </c>
      <c r="BC26" s="71">
        <v>90000</v>
      </c>
      <c r="BD26" s="71">
        <v>2449267</v>
      </c>
      <c r="BE26" s="71">
        <v>6052700</v>
      </c>
      <c r="BF26" s="71">
        <v>1100000</v>
      </c>
      <c r="BG26" s="71">
        <v>36000</v>
      </c>
      <c r="BH26" s="71">
        <v>28200000</v>
      </c>
      <c r="BI26" s="71">
        <v>5347302</v>
      </c>
      <c r="BJ26" s="71">
        <v>6650000</v>
      </c>
      <c r="BK26" s="115">
        <v>218314066</v>
      </c>
      <c r="BL26" s="71">
        <v>36668571</v>
      </c>
      <c r="BM26" s="115">
        <v>10384000</v>
      </c>
      <c r="BN26" s="71">
        <v>36635000</v>
      </c>
      <c r="BO26" s="73"/>
      <c r="BP26" s="73"/>
      <c r="BQ26" s="99">
        <f t="shared" si="4"/>
        <v>487556403</v>
      </c>
    </row>
    <row r="27" spans="1:69" ht="36">
      <c r="A27" t="s">
        <v>596</v>
      </c>
      <c r="B27" s="218" t="s">
        <v>681</v>
      </c>
      <c r="C27" s="71">
        <v>317000</v>
      </c>
      <c r="D27" s="71">
        <v>56200</v>
      </c>
      <c r="E27" s="71">
        <v>33000</v>
      </c>
      <c r="F27" s="73">
        <v>9000</v>
      </c>
      <c r="G27" s="71">
        <v>12000</v>
      </c>
      <c r="H27" s="71">
        <v>3800</v>
      </c>
      <c r="I27" s="71">
        <v>13800</v>
      </c>
      <c r="J27" s="71">
        <v>5740</v>
      </c>
      <c r="K27" s="71">
        <v>126088</v>
      </c>
      <c r="L27" s="71">
        <v>95000</v>
      </c>
      <c r="M27" s="71">
        <v>23200</v>
      </c>
      <c r="N27" s="71">
        <v>310104</v>
      </c>
      <c r="O27" s="71">
        <v>210679</v>
      </c>
      <c r="P27" s="71">
        <v>202000</v>
      </c>
      <c r="Q27" s="71">
        <v>199958</v>
      </c>
      <c r="R27" s="71">
        <v>260900</v>
      </c>
      <c r="S27" s="71">
        <v>171800</v>
      </c>
      <c r="T27" s="71">
        <v>230364</v>
      </c>
      <c r="U27" s="71">
        <v>179979</v>
      </c>
      <c r="V27" s="71">
        <v>66316</v>
      </c>
      <c r="W27" s="71">
        <v>194588</v>
      </c>
      <c r="X27" s="71">
        <v>239400</v>
      </c>
      <c r="Y27" s="71">
        <v>259000</v>
      </c>
      <c r="Z27" s="71">
        <v>119500</v>
      </c>
      <c r="AA27" s="71">
        <v>60551</v>
      </c>
      <c r="AB27" s="71">
        <v>69509</v>
      </c>
      <c r="AC27" s="71">
        <v>213300</v>
      </c>
      <c r="AD27" s="71">
        <v>391480</v>
      </c>
      <c r="AE27" s="71">
        <v>64000</v>
      </c>
      <c r="AF27" s="71">
        <v>594000</v>
      </c>
      <c r="AG27" s="71">
        <v>122520</v>
      </c>
      <c r="AH27" s="71">
        <v>134000</v>
      </c>
      <c r="AI27" s="71">
        <v>285500</v>
      </c>
      <c r="AJ27" s="71">
        <v>179200</v>
      </c>
      <c r="AK27" s="71">
        <v>69000</v>
      </c>
      <c r="AL27" s="71">
        <v>200500</v>
      </c>
      <c r="AM27" s="71">
        <v>535341</v>
      </c>
      <c r="AN27" s="71">
        <v>205650</v>
      </c>
      <c r="AO27" s="71">
        <v>102450</v>
      </c>
      <c r="AP27" s="71">
        <v>24000</v>
      </c>
      <c r="AQ27" s="71">
        <v>21500</v>
      </c>
      <c r="AR27" s="71">
        <v>905000</v>
      </c>
      <c r="AS27" s="71">
        <v>25000</v>
      </c>
      <c r="AT27" s="71">
        <v>11000</v>
      </c>
      <c r="AU27" s="71">
        <v>97311000</v>
      </c>
      <c r="AV27" s="71">
        <v>3208000</v>
      </c>
      <c r="AW27" s="71">
        <v>14951000</v>
      </c>
      <c r="AX27" s="71">
        <v>8274500</v>
      </c>
      <c r="AY27" s="115">
        <v>1810000</v>
      </c>
      <c r="AZ27" s="115">
        <v>4000</v>
      </c>
      <c r="BA27" s="159"/>
      <c r="BB27" s="71">
        <v>500</v>
      </c>
      <c r="BC27" s="71">
        <v>3600</v>
      </c>
      <c r="BD27" s="71">
        <v>15000</v>
      </c>
      <c r="BE27" s="73">
        <v>16500</v>
      </c>
      <c r="BF27" s="71">
        <v>36000</v>
      </c>
      <c r="BG27" s="71"/>
      <c r="BH27" s="71">
        <v>4000000</v>
      </c>
      <c r="BI27" s="71">
        <v>421000</v>
      </c>
      <c r="BJ27" s="73"/>
      <c r="BK27" s="115">
        <v>849439457</v>
      </c>
      <c r="BL27" s="71">
        <v>6152571</v>
      </c>
      <c r="BM27" s="115">
        <v>19380000</v>
      </c>
      <c r="BN27" s="71">
        <v>3925000</v>
      </c>
      <c r="BO27" s="73"/>
      <c r="BP27" s="73"/>
      <c r="BQ27" s="99">
        <f t="shared" si="4"/>
        <v>1016501045</v>
      </c>
    </row>
    <row r="28" spans="2:69" ht="12.75">
      <c r="B28" s="218" t="s">
        <v>585</v>
      </c>
      <c r="C28" s="71">
        <v>15000</v>
      </c>
      <c r="D28" s="73"/>
      <c r="E28" s="73"/>
      <c r="F28" s="73"/>
      <c r="G28" s="71">
        <v>211260</v>
      </c>
      <c r="H28" s="73"/>
      <c r="I28" s="71">
        <v>69400</v>
      </c>
      <c r="J28" s="228"/>
      <c r="K28" s="71">
        <v>176200</v>
      </c>
      <c r="L28" s="71">
        <v>673000</v>
      </c>
      <c r="M28" s="71">
        <v>109500</v>
      </c>
      <c r="N28" s="71">
        <v>222576</v>
      </c>
      <c r="O28" s="71">
        <v>263907</v>
      </c>
      <c r="P28" s="71">
        <v>254000</v>
      </c>
      <c r="Q28" s="71">
        <v>292661</v>
      </c>
      <c r="R28" s="71">
        <v>188000</v>
      </c>
      <c r="S28" s="71">
        <v>217700</v>
      </c>
      <c r="T28" s="71">
        <v>346696</v>
      </c>
      <c r="U28" s="71">
        <v>626988</v>
      </c>
      <c r="V28" s="71">
        <v>188229</v>
      </c>
      <c r="W28" s="71">
        <v>1376592</v>
      </c>
      <c r="X28" s="71">
        <v>250000</v>
      </c>
      <c r="Y28" s="71">
        <v>258500</v>
      </c>
      <c r="Z28" s="71">
        <v>447825</v>
      </c>
      <c r="AA28" s="71">
        <v>299990</v>
      </c>
      <c r="AB28" s="71">
        <v>923335</v>
      </c>
      <c r="AC28" s="71">
        <v>550926</v>
      </c>
      <c r="AD28" s="71">
        <v>289000</v>
      </c>
      <c r="AE28" s="71">
        <v>194000</v>
      </c>
      <c r="AF28" s="71">
        <v>402373</v>
      </c>
      <c r="AG28" s="71">
        <v>280100</v>
      </c>
      <c r="AH28" s="71">
        <v>237000</v>
      </c>
      <c r="AI28" s="71">
        <v>437121</v>
      </c>
      <c r="AJ28" s="71">
        <v>295800</v>
      </c>
      <c r="AK28" s="71">
        <v>717750</v>
      </c>
      <c r="AL28" s="71">
        <v>185000</v>
      </c>
      <c r="AM28" s="71">
        <v>222250</v>
      </c>
      <c r="AN28" s="71">
        <v>195017</v>
      </c>
      <c r="AO28" s="71">
        <v>270332</v>
      </c>
      <c r="AP28" s="71">
        <v>15930</v>
      </c>
      <c r="AQ28" s="73"/>
      <c r="AR28" s="73"/>
      <c r="AS28" s="73"/>
      <c r="AT28" s="71">
        <v>30000</v>
      </c>
      <c r="AU28" s="71">
        <v>106000</v>
      </c>
      <c r="AV28" s="71">
        <v>6395395</v>
      </c>
      <c r="AW28" s="71">
        <v>19111000</v>
      </c>
      <c r="AX28" s="71">
        <v>4600000</v>
      </c>
      <c r="AY28" s="159"/>
      <c r="AZ28" s="159"/>
      <c r="BA28" s="159"/>
      <c r="BB28" s="73">
        <v>60000</v>
      </c>
      <c r="BC28" s="71">
        <v>1600</v>
      </c>
      <c r="BD28" s="73"/>
      <c r="BE28" s="73"/>
      <c r="BF28" s="73"/>
      <c r="BG28" s="71">
        <v>100000</v>
      </c>
      <c r="BH28" s="71">
        <v>25000</v>
      </c>
      <c r="BI28" s="73"/>
      <c r="BJ28" s="73"/>
      <c r="BK28" s="71">
        <v>346234415</v>
      </c>
      <c r="BL28" s="71">
        <v>3973750</v>
      </c>
      <c r="BM28" s="71">
        <v>23846000</v>
      </c>
      <c r="BN28" s="71">
        <v>12840000</v>
      </c>
      <c r="BO28" s="73"/>
      <c r="BP28" s="73"/>
      <c r="BQ28" s="99">
        <f t="shared" si="4"/>
        <v>429027118</v>
      </c>
    </row>
    <row r="29" spans="2:69" ht="24">
      <c r="B29" s="218" t="s">
        <v>586</v>
      </c>
      <c r="C29" s="71"/>
      <c r="D29" s="73"/>
      <c r="E29" s="71">
        <v>1754352</v>
      </c>
      <c r="F29" s="71"/>
      <c r="G29" s="71"/>
      <c r="H29" s="71"/>
      <c r="I29" s="71">
        <v>3540000</v>
      </c>
      <c r="J29" s="73">
        <v>1320260</v>
      </c>
      <c r="K29" s="71">
        <v>17000</v>
      </c>
      <c r="L29" s="71"/>
      <c r="M29" s="71"/>
      <c r="N29" s="71">
        <v>14000</v>
      </c>
      <c r="O29" s="71">
        <v>60000</v>
      </c>
      <c r="P29" s="71">
        <v>15000</v>
      </c>
      <c r="Q29" s="71"/>
      <c r="R29" s="71"/>
      <c r="S29" s="71">
        <v>20000</v>
      </c>
      <c r="T29" s="71"/>
      <c r="U29" s="71">
        <v>15000</v>
      </c>
      <c r="V29" s="71"/>
      <c r="W29" s="71">
        <v>32841</v>
      </c>
      <c r="X29" s="71"/>
      <c r="Y29" s="71">
        <v>75000</v>
      </c>
      <c r="Z29" s="154"/>
      <c r="AA29" s="71">
        <v>29657</v>
      </c>
      <c r="AB29" s="71"/>
      <c r="AC29" s="71">
        <v>95630</v>
      </c>
      <c r="AD29" s="71">
        <v>43000</v>
      </c>
      <c r="AE29" s="71">
        <v>26000</v>
      </c>
      <c r="AF29" s="73"/>
      <c r="AG29" s="71">
        <v>19904</v>
      </c>
      <c r="AH29" s="73"/>
      <c r="AI29" s="73"/>
      <c r="AJ29" s="73"/>
      <c r="AK29" s="73"/>
      <c r="AL29" s="71">
        <v>40000</v>
      </c>
      <c r="AM29" s="71">
        <v>20000</v>
      </c>
      <c r="AN29" s="71">
        <v>15500</v>
      </c>
      <c r="AO29" s="71"/>
      <c r="AP29" s="73">
        <v>1050000</v>
      </c>
      <c r="AQ29" s="71">
        <v>125000</v>
      </c>
      <c r="AR29" s="71">
        <v>500000</v>
      </c>
      <c r="AS29" s="71">
        <v>650000</v>
      </c>
      <c r="AT29" s="73"/>
      <c r="AU29" s="71">
        <v>85000</v>
      </c>
      <c r="AV29" s="71">
        <v>10000</v>
      </c>
      <c r="AW29" s="71">
        <v>300000</v>
      </c>
      <c r="AX29" s="71"/>
      <c r="AY29" s="115">
        <v>50000</v>
      </c>
      <c r="AZ29" s="159"/>
      <c r="BA29" s="159"/>
      <c r="BB29" s="71"/>
      <c r="BC29" s="73"/>
      <c r="BD29" s="73"/>
      <c r="BE29" s="73">
        <v>60500</v>
      </c>
      <c r="BF29" s="71">
        <v>109999</v>
      </c>
      <c r="BG29" s="71">
        <v>1855000</v>
      </c>
      <c r="BH29" s="71">
        <v>4350000</v>
      </c>
      <c r="BI29" s="71">
        <v>540000</v>
      </c>
      <c r="BJ29" s="71">
        <v>1040000</v>
      </c>
      <c r="BK29" s="71">
        <v>33494103</v>
      </c>
      <c r="BL29" s="71">
        <v>1885200</v>
      </c>
      <c r="BM29" s="71">
        <v>1928000</v>
      </c>
      <c r="BN29" s="71">
        <v>9128000</v>
      </c>
      <c r="BO29" s="73"/>
      <c r="BP29" s="73"/>
      <c r="BQ29" s="99">
        <f t="shared" si="4"/>
        <v>64313946</v>
      </c>
    </row>
    <row r="30" spans="2:69" ht="12.75">
      <c r="B30" s="218" t="s">
        <v>587</v>
      </c>
      <c r="C30" s="71"/>
      <c r="D30" s="73"/>
      <c r="E30" s="71">
        <v>3148000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1"/>
      <c r="V30" s="71"/>
      <c r="W30" s="73"/>
      <c r="X30" s="71"/>
      <c r="Y30" s="73"/>
      <c r="Z30" s="154"/>
      <c r="AA30" s="154"/>
      <c r="AB30" s="154"/>
      <c r="AC30" s="71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>
        <v>5466570</v>
      </c>
      <c r="AQ30" s="73"/>
      <c r="AR30" s="73"/>
      <c r="AS30" s="73"/>
      <c r="AT30" s="73"/>
      <c r="AU30" s="71"/>
      <c r="AV30" s="73"/>
      <c r="AW30" s="71"/>
      <c r="AX30" s="73"/>
      <c r="AY30" s="71"/>
      <c r="AZ30" s="71"/>
      <c r="BA30" s="71"/>
      <c r="BB30" s="71"/>
      <c r="BC30" s="71"/>
      <c r="BD30" s="71"/>
      <c r="BE30" s="71"/>
      <c r="BF30" s="73"/>
      <c r="BG30" s="73"/>
      <c r="BH30" s="73"/>
      <c r="BI30" s="73"/>
      <c r="BJ30" s="73"/>
      <c r="BK30" s="71">
        <v>44770097</v>
      </c>
      <c r="BL30" s="71"/>
      <c r="BM30" s="71">
        <v>4365000</v>
      </c>
      <c r="BN30" s="71">
        <v>4000000</v>
      </c>
      <c r="BO30" s="73"/>
      <c r="BP30" s="73"/>
      <c r="BQ30" s="99">
        <f t="shared" si="4"/>
        <v>61749667</v>
      </c>
    </row>
    <row r="31" spans="2:69" ht="12.75">
      <c r="B31" s="218" t="s">
        <v>588</v>
      </c>
      <c r="C31" s="71">
        <v>1731624</v>
      </c>
      <c r="D31" s="71">
        <v>70438947</v>
      </c>
      <c r="E31" s="71">
        <v>433000</v>
      </c>
      <c r="F31" s="71">
        <v>1084325</v>
      </c>
      <c r="G31" s="71">
        <v>937017</v>
      </c>
      <c r="H31" s="71">
        <v>620300</v>
      </c>
      <c r="I31" s="71">
        <v>7146000</v>
      </c>
      <c r="J31" s="71">
        <v>14690580</v>
      </c>
      <c r="K31" s="71">
        <v>969996</v>
      </c>
      <c r="L31" s="71">
        <v>537300</v>
      </c>
      <c r="M31" s="71">
        <v>725850</v>
      </c>
      <c r="N31" s="71">
        <v>769913</v>
      </c>
      <c r="O31" s="71">
        <v>337929</v>
      </c>
      <c r="P31" s="71">
        <v>152000</v>
      </c>
      <c r="Q31" s="71">
        <v>1100294</v>
      </c>
      <c r="R31" s="71">
        <v>660972</v>
      </c>
      <c r="S31" s="71">
        <v>777000</v>
      </c>
      <c r="T31" s="71">
        <v>243331</v>
      </c>
      <c r="U31" s="71">
        <v>546388</v>
      </c>
      <c r="V31" s="71">
        <v>284621</v>
      </c>
      <c r="W31" s="71">
        <v>403205</v>
      </c>
      <c r="X31" s="71">
        <v>110800</v>
      </c>
      <c r="Y31" s="71">
        <v>417800</v>
      </c>
      <c r="Z31" s="71">
        <v>378047</v>
      </c>
      <c r="AA31" s="71">
        <v>384824</v>
      </c>
      <c r="AB31" s="71">
        <v>340752</v>
      </c>
      <c r="AC31" s="71">
        <v>1107595</v>
      </c>
      <c r="AD31" s="71">
        <v>252420</v>
      </c>
      <c r="AE31" s="71">
        <v>489173</v>
      </c>
      <c r="AF31" s="71">
        <v>470000</v>
      </c>
      <c r="AG31" s="71">
        <v>244000</v>
      </c>
      <c r="AH31" s="71">
        <v>599490</v>
      </c>
      <c r="AI31" s="71">
        <v>1029779</v>
      </c>
      <c r="AJ31" s="71">
        <v>169200</v>
      </c>
      <c r="AK31" s="71">
        <v>529462</v>
      </c>
      <c r="AL31" s="71">
        <v>154739</v>
      </c>
      <c r="AM31" s="71">
        <v>674030</v>
      </c>
      <c r="AN31" s="71">
        <v>261650</v>
      </c>
      <c r="AO31" s="71">
        <v>434411</v>
      </c>
      <c r="AP31" s="71"/>
      <c r="AQ31" s="71">
        <v>556500</v>
      </c>
      <c r="AR31" s="71">
        <v>707000</v>
      </c>
      <c r="AS31" s="71">
        <v>5640905</v>
      </c>
      <c r="AT31" s="71">
        <v>1162500</v>
      </c>
      <c r="AU31" s="297">
        <v>1754311</v>
      </c>
      <c r="AV31" s="71">
        <v>390000</v>
      </c>
      <c r="AW31" s="71">
        <v>764000</v>
      </c>
      <c r="AX31" s="74">
        <v>310000</v>
      </c>
      <c r="AY31" s="71">
        <v>2019000</v>
      </c>
      <c r="AZ31" s="71">
        <v>179982</v>
      </c>
      <c r="BA31" s="71">
        <v>947127</v>
      </c>
      <c r="BB31" s="71">
        <v>422000</v>
      </c>
      <c r="BC31" s="71">
        <v>270700</v>
      </c>
      <c r="BD31" s="71">
        <v>661400</v>
      </c>
      <c r="BE31" s="71">
        <v>1132120</v>
      </c>
      <c r="BF31" s="71">
        <v>1785099</v>
      </c>
      <c r="BG31" s="71">
        <v>2880000</v>
      </c>
      <c r="BH31" s="71">
        <v>10900000</v>
      </c>
      <c r="BI31" s="71">
        <v>2192400</v>
      </c>
      <c r="BJ31" s="71">
        <v>1554100</v>
      </c>
      <c r="BK31" s="71">
        <v>349882383</v>
      </c>
      <c r="BL31" s="71">
        <v>8758000</v>
      </c>
      <c r="BM31" s="71">
        <v>42204843</v>
      </c>
      <c r="BN31" s="71">
        <v>37574699</v>
      </c>
      <c r="BO31" s="73"/>
      <c r="BP31" s="73"/>
      <c r="BQ31" s="99">
        <f t="shared" si="4"/>
        <v>587287833</v>
      </c>
    </row>
    <row r="32" spans="2:69" ht="36">
      <c r="B32" s="219" t="s">
        <v>112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>
        <v>2086596</v>
      </c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>
        <v>1405700</v>
      </c>
      <c r="BN32" s="71">
        <v>5000</v>
      </c>
      <c r="BO32" s="73"/>
      <c r="BP32" s="73"/>
      <c r="BQ32" s="99">
        <f t="shared" si="4"/>
        <v>3497296</v>
      </c>
    </row>
    <row r="33" spans="2:69" s="2" customFormat="1" ht="13.5" thickBot="1">
      <c r="B33" s="220" t="s">
        <v>830</v>
      </c>
      <c r="C33" s="67">
        <f aca="true" t="shared" si="5" ref="C33:AH33">SUM(C24:C32)</f>
        <v>4263624</v>
      </c>
      <c r="D33" s="67">
        <f t="shared" si="5"/>
        <v>71239147</v>
      </c>
      <c r="E33" s="67">
        <f t="shared" si="5"/>
        <v>5503352</v>
      </c>
      <c r="F33" s="67">
        <f t="shared" si="5"/>
        <v>1733231</v>
      </c>
      <c r="G33" s="67">
        <f t="shared" si="5"/>
        <v>1172777</v>
      </c>
      <c r="H33" s="67">
        <f t="shared" si="5"/>
        <v>763239</v>
      </c>
      <c r="I33" s="67">
        <f t="shared" si="5"/>
        <v>22958611</v>
      </c>
      <c r="J33" s="67">
        <f t="shared" si="5"/>
        <v>17433580</v>
      </c>
      <c r="K33" s="67">
        <f t="shared" si="5"/>
        <v>2488468</v>
      </c>
      <c r="L33" s="67">
        <f t="shared" si="5"/>
        <v>2808300</v>
      </c>
      <c r="M33" s="67">
        <f t="shared" si="5"/>
        <v>1918650</v>
      </c>
      <c r="N33" s="67">
        <f t="shared" si="5"/>
        <v>2556681</v>
      </c>
      <c r="O33" s="67">
        <f t="shared" si="5"/>
        <v>2035930</v>
      </c>
      <c r="P33" s="67">
        <f t="shared" si="5"/>
        <v>1326265</v>
      </c>
      <c r="Q33" s="67">
        <f t="shared" si="5"/>
        <v>4787890</v>
      </c>
      <c r="R33" s="67">
        <f t="shared" si="5"/>
        <v>2617447</v>
      </c>
      <c r="S33" s="76">
        <f t="shared" si="5"/>
        <v>1936186</v>
      </c>
      <c r="T33" s="67">
        <f t="shared" si="5"/>
        <v>1508913</v>
      </c>
      <c r="U33" s="67">
        <f t="shared" si="5"/>
        <v>2624969</v>
      </c>
      <c r="V33" s="67">
        <f t="shared" si="5"/>
        <v>1626816</v>
      </c>
      <c r="W33" s="67">
        <f t="shared" si="5"/>
        <v>2852615</v>
      </c>
      <c r="X33" s="67">
        <f t="shared" si="5"/>
        <v>1857259</v>
      </c>
      <c r="Y33" s="67">
        <f t="shared" si="5"/>
        <v>2562157</v>
      </c>
      <c r="Z33" s="67">
        <f t="shared" si="5"/>
        <v>1351772</v>
      </c>
      <c r="AA33" s="67">
        <f t="shared" si="5"/>
        <v>1621322</v>
      </c>
      <c r="AB33" s="76">
        <f t="shared" si="5"/>
        <v>1986208</v>
      </c>
      <c r="AC33" s="76">
        <f t="shared" si="5"/>
        <v>3298100</v>
      </c>
      <c r="AD33" s="76">
        <f t="shared" si="5"/>
        <v>2027292</v>
      </c>
      <c r="AE33" s="76">
        <f t="shared" si="5"/>
        <v>1683873</v>
      </c>
      <c r="AF33" s="76">
        <f t="shared" si="5"/>
        <v>2669169</v>
      </c>
      <c r="AG33" s="76">
        <f t="shared" si="5"/>
        <v>1609712</v>
      </c>
      <c r="AH33" s="76">
        <f t="shared" si="5"/>
        <v>2434300</v>
      </c>
      <c r="AI33" s="76">
        <f aca="true" t="shared" si="6" ref="AI33:BN33">SUM(AI24:AI32)</f>
        <v>2973503</v>
      </c>
      <c r="AJ33" s="76">
        <f t="shared" si="6"/>
        <v>1482769</v>
      </c>
      <c r="AK33" s="76">
        <f t="shared" si="6"/>
        <v>2176862</v>
      </c>
      <c r="AL33" s="76">
        <f t="shared" si="6"/>
        <v>1284239</v>
      </c>
      <c r="AM33" s="76">
        <f t="shared" si="6"/>
        <v>3123552</v>
      </c>
      <c r="AN33" s="76">
        <f t="shared" si="6"/>
        <v>2056556</v>
      </c>
      <c r="AO33" s="76">
        <f t="shared" si="6"/>
        <v>1617399</v>
      </c>
      <c r="AP33" s="76">
        <f t="shared" si="6"/>
        <v>9732185</v>
      </c>
      <c r="AQ33" s="76">
        <f t="shared" si="6"/>
        <v>2218000</v>
      </c>
      <c r="AR33" s="76">
        <f t="shared" si="6"/>
        <v>3536400</v>
      </c>
      <c r="AS33" s="76">
        <f t="shared" si="6"/>
        <v>9341205</v>
      </c>
      <c r="AT33" s="76">
        <f t="shared" si="6"/>
        <v>1923075</v>
      </c>
      <c r="AU33" s="76">
        <f>SUM(AU24:AU32)</f>
        <v>121306907</v>
      </c>
      <c r="AV33" s="76">
        <f t="shared" si="6"/>
        <v>85498710</v>
      </c>
      <c r="AW33" s="76">
        <f t="shared" si="6"/>
        <v>109017900</v>
      </c>
      <c r="AX33" s="76">
        <f t="shared" si="6"/>
        <v>58622981</v>
      </c>
      <c r="AY33" s="76">
        <f t="shared" si="6"/>
        <v>5898195</v>
      </c>
      <c r="AZ33" s="76">
        <f t="shared" si="6"/>
        <v>1083982</v>
      </c>
      <c r="BA33" s="76">
        <f t="shared" si="6"/>
        <v>2147127</v>
      </c>
      <c r="BB33" s="76">
        <f t="shared" si="6"/>
        <v>17412124</v>
      </c>
      <c r="BC33" s="76">
        <f t="shared" si="6"/>
        <v>365900</v>
      </c>
      <c r="BD33" s="76">
        <f>SUM(BD25:BD32)</f>
        <v>3150667</v>
      </c>
      <c r="BE33" s="76">
        <f t="shared" si="6"/>
        <v>7569771</v>
      </c>
      <c r="BF33" s="76">
        <f t="shared" si="6"/>
        <v>3274098</v>
      </c>
      <c r="BG33" s="76">
        <f t="shared" si="6"/>
        <v>7000574</v>
      </c>
      <c r="BH33" s="76">
        <f t="shared" si="6"/>
        <v>49885000</v>
      </c>
      <c r="BI33" s="76">
        <f t="shared" si="6"/>
        <v>8945102</v>
      </c>
      <c r="BJ33" s="76">
        <f t="shared" si="6"/>
        <v>9244100</v>
      </c>
      <c r="BK33" s="76">
        <f t="shared" si="6"/>
        <v>4256747275</v>
      </c>
      <c r="BL33" s="76">
        <f t="shared" si="6"/>
        <v>75951093</v>
      </c>
      <c r="BM33" s="76">
        <f t="shared" si="6"/>
        <v>176221543</v>
      </c>
      <c r="BN33" s="76">
        <f t="shared" si="6"/>
        <v>128248699</v>
      </c>
      <c r="BO33" s="76"/>
      <c r="BP33" s="76"/>
      <c r="BQ33" s="82">
        <f t="shared" si="4"/>
        <v>5348315348</v>
      </c>
    </row>
    <row r="34" spans="2:69" ht="13.5" thickBot="1">
      <c r="B34" s="378" t="s">
        <v>570</v>
      </c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80"/>
    </row>
    <row r="35" spans="2:69" ht="12.75">
      <c r="B35" s="217" t="s">
        <v>589</v>
      </c>
      <c r="C35" s="69">
        <v>500000</v>
      </c>
      <c r="D35" s="69"/>
      <c r="E35" s="69">
        <v>13895</v>
      </c>
      <c r="F35" s="69">
        <v>296670</v>
      </c>
      <c r="G35" s="69"/>
      <c r="H35" s="69"/>
      <c r="I35" s="69">
        <v>176000</v>
      </c>
      <c r="J35" s="69">
        <v>310000</v>
      </c>
      <c r="K35" s="81">
        <v>22000</v>
      </c>
      <c r="L35" s="69">
        <v>100000</v>
      </c>
      <c r="M35" s="69"/>
      <c r="N35" s="69"/>
      <c r="O35" s="71">
        <v>170200</v>
      </c>
      <c r="P35" s="69">
        <v>8000</v>
      </c>
      <c r="Q35" s="69">
        <v>57900</v>
      </c>
      <c r="R35" s="69">
        <v>50000</v>
      </c>
      <c r="S35" s="69">
        <v>96100</v>
      </c>
      <c r="T35" s="69"/>
      <c r="U35" s="69">
        <v>11000</v>
      </c>
      <c r="V35" s="69">
        <v>74000</v>
      </c>
      <c r="W35" s="69">
        <v>35908</v>
      </c>
      <c r="X35" s="69">
        <v>80000</v>
      </c>
      <c r="Y35" s="81"/>
      <c r="Z35" s="69">
        <v>107300</v>
      </c>
      <c r="AA35" s="69">
        <v>24000</v>
      </c>
      <c r="AB35" s="69">
        <v>61850</v>
      </c>
      <c r="AC35" s="69">
        <v>47500</v>
      </c>
      <c r="AD35" s="69">
        <v>123000</v>
      </c>
      <c r="AE35" s="69">
        <v>50000</v>
      </c>
      <c r="AF35" s="69"/>
      <c r="AG35" s="69">
        <v>261583</v>
      </c>
      <c r="AH35" s="69">
        <v>166197</v>
      </c>
      <c r="AI35" s="69"/>
      <c r="AJ35" s="69">
        <v>64200</v>
      </c>
      <c r="AK35" s="69">
        <v>42970</v>
      </c>
      <c r="AL35" s="69">
        <v>88600</v>
      </c>
      <c r="AM35" s="69">
        <v>136400</v>
      </c>
      <c r="AN35" s="69">
        <v>42415</v>
      </c>
      <c r="AO35" s="69">
        <v>129800</v>
      </c>
      <c r="AP35" s="69">
        <v>95000</v>
      </c>
      <c r="AQ35" s="69">
        <v>10000</v>
      </c>
      <c r="AR35" s="69">
        <v>85000</v>
      </c>
      <c r="AS35" s="69">
        <v>200000</v>
      </c>
      <c r="AT35" s="69">
        <v>60000</v>
      </c>
      <c r="AU35" s="69">
        <v>221945</v>
      </c>
      <c r="AV35" s="69">
        <v>46000</v>
      </c>
      <c r="AW35" s="69">
        <v>348386</v>
      </c>
      <c r="AX35" s="69"/>
      <c r="AY35" s="69">
        <v>125000</v>
      </c>
      <c r="AZ35" s="69"/>
      <c r="BA35" s="69">
        <v>80000</v>
      </c>
      <c r="BB35" s="81">
        <v>150000</v>
      </c>
      <c r="BC35" s="81">
        <v>36775</v>
      </c>
      <c r="BD35" s="69">
        <v>109500</v>
      </c>
      <c r="BE35" s="69">
        <v>391225</v>
      </c>
      <c r="BF35" s="69">
        <v>299500</v>
      </c>
      <c r="BG35" s="69">
        <v>431952</v>
      </c>
      <c r="BH35" s="69">
        <v>975000</v>
      </c>
      <c r="BI35" s="69">
        <v>100000</v>
      </c>
      <c r="BJ35" s="69"/>
      <c r="BK35" s="69">
        <v>26562636</v>
      </c>
      <c r="BL35" s="81">
        <v>696280</v>
      </c>
      <c r="BM35" s="69">
        <v>14565911</v>
      </c>
      <c r="BN35" s="69">
        <v>19453297</v>
      </c>
      <c r="BO35" s="180"/>
      <c r="BP35" s="180"/>
      <c r="BQ35" s="100">
        <f aca="true" t="shared" si="7" ref="BQ35:BQ41">SUM(C35:BP35)</f>
        <v>68390895</v>
      </c>
    </row>
    <row r="36" spans="2:69" ht="24">
      <c r="B36" s="218" t="s">
        <v>590</v>
      </c>
      <c r="C36" s="73"/>
      <c r="D36" s="71"/>
      <c r="E36" s="71">
        <v>2300</v>
      </c>
      <c r="F36" s="71"/>
      <c r="G36" s="71"/>
      <c r="H36" s="71"/>
      <c r="I36" s="71">
        <v>22500</v>
      </c>
      <c r="J36" s="73"/>
      <c r="K36" s="71"/>
      <c r="L36" s="71"/>
      <c r="M36" s="71"/>
      <c r="N36" s="71"/>
      <c r="P36" s="71"/>
      <c r="Q36" s="71"/>
      <c r="R36" s="71"/>
      <c r="S36" s="71"/>
      <c r="T36" s="71"/>
      <c r="U36" s="71"/>
      <c r="V36" s="71"/>
      <c r="W36" s="71">
        <v>36860</v>
      </c>
      <c r="X36" s="71"/>
      <c r="Y36" s="73"/>
      <c r="Z36" s="71">
        <v>30000</v>
      </c>
      <c r="AA36" s="71"/>
      <c r="AB36" s="71"/>
      <c r="AC36" s="71"/>
      <c r="AD36" s="71">
        <v>57900</v>
      </c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>
        <v>70000</v>
      </c>
      <c r="AU36" s="71">
        <v>135383</v>
      </c>
      <c r="AV36" s="71">
        <v>8000</v>
      </c>
      <c r="AW36" s="71">
        <v>271750</v>
      </c>
      <c r="AX36" s="71">
        <v>819434</v>
      </c>
      <c r="AY36" s="71"/>
      <c r="AZ36" s="71"/>
      <c r="BA36" s="71"/>
      <c r="BB36" s="71"/>
      <c r="BC36" s="71">
        <v>13225</v>
      </c>
      <c r="BD36" s="71">
        <v>232925</v>
      </c>
      <c r="BE36" s="71">
        <v>5643</v>
      </c>
      <c r="BF36" s="71"/>
      <c r="BG36" s="71">
        <v>54346</v>
      </c>
      <c r="BH36" s="71">
        <v>675000</v>
      </c>
      <c r="BI36" s="71">
        <v>30000</v>
      </c>
      <c r="BJ36" s="71"/>
      <c r="BK36" s="71">
        <v>103668610</v>
      </c>
      <c r="BL36" s="73"/>
      <c r="BM36" s="71">
        <v>14000000</v>
      </c>
      <c r="BN36" s="71">
        <v>11317174</v>
      </c>
      <c r="BO36" s="154"/>
      <c r="BP36" s="159"/>
      <c r="BQ36" s="99">
        <f t="shared" si="7"/>
        <v>131451050</v>
      </c>
    </row>
    <row r="37" spans="2:69" ht="12.75">
      <c r="B37" s="218" t="s">
        <v>834</v>
      </c>
      <c r="C37" s="73"/>
      <c r="D37" s="71"/>
      <c r="E37" s="71"/>
      <c r="F37" s="71"/>
      <c r="G37" s="71"/>
      <c r="H37" s="71"/>
      <c r="I37" s="71"/>
      <c r="J37" s="73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3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>
        <v>10000</v>
      </c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>
        <v>682794</v>
      </c>
      <c r="BL37" s="73"/>
      <c r="BM37" s="71">
        <v>5000000</v>
      </c>
      <c r="BN37" s="71">
        <v>666393</v>
      </c>
      <c r="BO37" s="154"/>
      <c r="BP37" s="159"/>
      <c r="BQ37" s="99">
        <f t="shared" si="7"/>
        <v>6359187</v>
      </c>
    </row>
    <row r="38" spans="2:69" ht="12.75">
      <c r="B38" s="218" t="s">
        <v>591</v>
      </c>
      <c r="C38" s="73"/>
      <c r="D38" s="73"/>
      <c r="E38" s="71"/>
      <c r="F38" s="71"/>
      <c r="G38" s="71"/>
      <c r="H38" s="71"/>
      <c r="I38" s="71"/>
      <c r="J38" s="71"/>
      <c r="K38" s="71"/>
      <c r="L38" s="71">
        <v>170000</v>
      </c>
      <c r="M38" s="71"/>
      <c r="N38" s="71">
        <v>160000</v>
      </c>
      <c r="O38" s="71"/>
      <c r="P38" s="73">
        <v>80000</v>
      </c>
      <c r="Q38" s="73">
        <v>250000</v>
      </c>
      <c r="R38" s="73">
        <v>103300</v>
      </c>
      <c r="S38" s="71">
        <v>293900</v>
      </c>
      <c r="T38" s="73"/>
      <c r="U38" s="71">
        <v>230000</v>
      </c>
      <c r="V38" s="71"/>
      <c r="W38" s="71">
        <v>162182</v>
      </c>
      <c r="X38" s="71">
        <v>270000</v>
      </c>
      <c r="Y38" s="71">
        <v>218000</v>
      </c>
      <c r="Z38" s="71"/>
      <c r="AA38" s="71">
        <v>263900</v>
      </c>
      <c r="AB38" s="71">
        <v>145000</v>
      </c>
      <c r="AC38" s="71">
        <v>220000</v>
      </c>
      <c r="AD38" s="71"/>
      <c r="AE38" s="71"/>
      <c r="AF38" s="71">
        <v>200000</v>
      </c>
      <c r="AG38" s="71"/>
      <c r="AH38" s="71"/>
      <c r="AI38" s="71">
        <v>165300</v>
      </c>
      <c r="AJ38" s="71">
        <v>160000</v>
      </c>
      <c r="AK38" s="71"/>
      <c r="AL38" s="71"/>
      <c r="AM38" s="71"/>
      <c r="AN38" s="71"/>
      <c r="AO38" s="71"/>
      <c r="AP38" s="71"/>
      <c r="AQ38" s="71"/>
      <c r="AR38" s="71"/>
      <c r="AS38" s="71">
        <v>150000</v>
      </c>
      <c r="AT38" s="71"/>
      <c r="AU38" s="71"/>
      <c r="AV38" s="71"/>
      <c r="AW38" s="73">
        <v>250000</v>
      </c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>
        <v>2950000</v>
      </c>
      <c r="BI38" s="73"/>
      <c r="BJ38" s="73"/>
      <c r="BK38" s="71">
        <v>77631067</v>
      </c>
      <c r="BL38" s="73">
        <v>1068294</v>
      </c>
      <c r="BM38" s="71">
        <v>34000000</v>
      </c>
      <c r="BN38" s="71">
        <v>20011798</v>
      </c>
      <c r="BO38" s="73"/>
      <c r="BP38" s="73"/>
      <c r="BQ38" s="99">
        <f t="shared" si="7"/>
        <v>139152741</v>
      </c>
    </row>
    <row r="39" spans="2:69" ht="12.75">
      <c r="B39" s="218" t="s">
        <v>113</v>
      </c>
      <c r="C39" s="73"/>
      <c r="D39" s="73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3"/>
      <c r="Q39" s="73"/>
      <c r="R39" s="73"/>
      <c r="S39" s="71"/>
      <c r="T39" s="73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>
        <v>10000</v>
      </c>
      <c r="AV39" s="71"/>
      <c r="AW39" s="73">
        <v>20000</v>
      </c>
      <c r="AX39" s="73"/>
      <c r="AY39" s="73"/>
      <c r="AZ39" s="73"/>
      <c r="BA39" s="73"/>
      <c r="BB39" s="73"/>
      <c r="BC39" s="73"/>
      <c r="BD39" s="73"/>
      <c r="BE39" s="73"/>
      <c r="BF39" s="73"/>
      <c r="BG39" s="73">
        <v>91000</v>
      </c>
      <c r="BH39" s="73">
        <v>7000000</v>
      </c>
      <c r="BI39" s="73"/>
      <c r="BJ39" s="73"/>
      <c r="BK39" s="71">
        <v>191410</v>
      </c>
      <c r="BL39" s="73">
        <v>2320050</v>
      </c>
      <c r="BM39" s="71"/>
      <c r="BN39" s="71">
        <v>3072039</v>
      </c>
      <c r="BO39" s="73"/>
      <c r="BP39" s="73"/>
      <c r="BQ39" s="99">
        <f t="shared" si="7"/>
        <v>12704499</v>
      </c>
    </row>
    <row r="40" spans="2:69" ht="12.75">
      <c r="B40" s="218" t="s">
        <v>570</v>
      </c>
      <c r="C40" s="73"/>
      <c r="D40" s="73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3"/>
      <c r="Q40" s="73"/>
      <c r="R40" s="73"/>
      <c r="S40" s="71"/>
      <c r="T40" s="73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3"/>
      <c r="BM40" s="71"/>
      <c r="BN40" s="71">
        <v>19568079</v>
      </c>
      <c r="BO40" s="73"/>
      <c r="BP40" s="73"/>
      <c r="BQ40" s="99">
        <f t="shared" si="7"/>
        <v>19568079</v>
      </c>
    </row>
    <row r="41" spans="2:69" ht="12.75">
      <c r="B41" s="218" t="s">
        <v>258</v>
      </c>
      <c r="C41" s="73"/>
      <c r="D41" s="73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3"/>
      <c r="Q41" s="73"/>
      <c r="R41" s="73"/>
      <c r="S41" s="71"/>
      <c r="T41" s="73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>
        <v>20545079</v>
      </c>
      <c r="BL41" s="73"/>
      <c r="BM41" s="71"/>
      <c r="BN41" s="71"/>
      <c r="BO41" s="153"/>
      <c r="BP41" s="73"/>
      <c r="BQ41" s="99">
        <f t="shared" si="7"/>
        <v>20545079</v>
      </c>
    </row>
    <row r="42" spans="2:69" ht="12.75">
      <c r="B42" s="218" t="s">
        <v>1014</v>
      </c>
      <c r="C42" s="73"/>
      <c r="D42" s="73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3"/>
      <c r="Q42" s="73"/>
      <c r="R42" s="73"/>
      <c r="S42" s="71"/>
      <c r="T42" s="73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3"/>
      <c r="BM42" s="71"/>
      <c r="BN42" s="71"/>
      <c r="BO42" s="73"/>
      <c r="BP42" s="73"/>
      <c r="BQ42" s="99"/>
    </row>
    <row r="43" spans="2:69" s="2" customFormat="1" ht="13.5" thickBot="1">
      <c r="B43" s="225" t="s">
        <v>831</v>
      </c>
      <c r="C43" s="67">
        <f>SUM(C35:C42)</f>
        <v>500000</v>
      </c>
      <c r="D43" s="67"/>
      <c r="E43" s="67">
        <f aca="true" t="shared" si="8" ref="E43:BN43">SUM(E35:E42)</f>
        <v>16195</v>
      </c>
      <c r="F43" s="67">
        <f t="shared" si="8"/>
        <v>296670</v>
      </c>
      <c r="G43" s="67"/>
      <c r="H43" s="67"/>
      <c r="I43" s="67">
        <f t="shared" si="8"/>
        <v>198500</v>
      </c>
      <c r="J43" s="67">
        <f t="shared" si="8"/>
        <v>310000</v>
      </c>
      <c r="K43" s="67">
        <f t="shared" si="8"/>
        <v>22000</v>
      </c>
      <c r="L43" s="67">
        <f t="shared" si="8"/>
        <v>270000</v>
      </c>
      <c r="M43" s="67"/>
      <c r="N43" s="67">
        <f t="shared" si="8"/>
        <v>160000</v>
      </c>
      <c r="O43" s="67">
        <f>SUM(O35:O42)</f>
        <v>170200</v>
      </c>
      <c r="P43" s="67">
        <f t="shared" si="8"/>
        <v>88000</v>
      </c>
      <c r="Q43" s="67">
        <f t="shared" si="8"/>
        <v>307900</v>
      </c>
      <c r="R43" s="67">
        <f t="shared" si="8"/>
        <v>153300</v>
      </c>
      <c r="S43" s="67">
        <f t="shared" si="8"/>
        <v>390000</v>
      </c>
      <c r="T43" s="67"/>
      <c r="U43" s="67">
        <f t="shared" si="8"/>
        <v>241000</v>
      </c>
      <c r="V43" s="67">
        <f t="shared" si="8"/>
        <v>74000</v>
      </c>
      <c r="W43" s="67">
        <f t="shared" si="8"/>
        <v>234950</v>
      </c>
      <c r="X43" s="67">
        <f t="shared" si="8"/>
        <v>350000</v>
      </c>
      <c r="Y43" s="67">
        <f t="shared" si="8"/>
        <v>218000</v>
      </c>
      <c r="Z43" s="67">
        <f t="shared" si="8"/>
        <v>137300</v>
      </c>
      <c r="AA43" s="67">
        <f t="shared" si="8"/>
        <v>287900</v>
      </c>
      <c r="AB43" s="67">
        <f t="shared" si="8"/>
        <v>206850</v>
      </c>
      <c r="AC43" s="67">
        <f t="shared" si="8"/>
        <v>267500</v>
      </c>
      <c r="AD43" s="67">
        <f t="shared" si="8"/>
        <v>180900</v>
      </c>
      <c r="AE43" s="67">
        <f t="shared" si="8"/>
        <v>50000</v>
      </c>
      <c r="AF43" s="67">
        <f t="shared" si="8"/>
        <v>200000</v>
      </c>
      <c r="AG43" s="67">
        <f t="shared" si="8"/>
        <v>261583</v>
      </c>
      <c r="AH43" s="67">
        <f t="shared" si="8"/>
        <v>166197</v>
      </c>
      <c r="AI43" s="67">
        <f t="shared" si="8"/>
        <v>165300</v>
      </c>
      <c r="AJ43" s="67">
        <f t="shared" si="8"/>
        <v>224200</v>
      </c>
      <c r="AK43" s="67">
        <f t="shared" si="8"/>
        <v>42970</v>
      </c>
      <c r="AL43" s="67">
        <f t="shared" si="8"/>
        <v>88600</v>
      </c>
      <c r="AM43" s="67">
        <f t="shared" si="8"/>
        <v>136400</v>
      </c>
      <c r="AN43" s="67">
        <f t="shared" si="8"/>
        <v>42415</v>
      </c>
      <c r="AO43" s="67">
        <f t="shared" si="8"/>
        <v>129800</v>
      </c>
      <c r="AP43" s="67">
        <f t="shared" si="8"/>
        <v>95000</v>
      </c>
      <c r="AQ43" s="67">
        <f t="shared" si="8"/>
        <v>10000</v>
      </c>
      <c r="AR43" s="67">
        <f t="shared" si="8"/>
        <v>85000</v>
      </c>
      <c r="AS43" s="67">
        <f t="shared" si="8"/>
        <v>350000</v>
      </c>
      <c r="AT43" s="67">
        <f t="shared" si="8"/>
        <v>130000</v>
      </c>
      <c r="AU43" s="67">
        <f t="shared" si="8"/>
        <v>367328</v>
      </c>
      <c r="AV43" s="67">
        <f t="shared" si="8"/>
        <v>64000</v>
      </c>
      <c r="AW43" s="67">
        <f t="shared" si="8"/>
        <v>890136</v>
      </c>
      <c r="AX43" s="67">
        <f t="shared" si="8"/>
        <v>819434</v>
      </c>
      <c r="AY43" s="67">
        <f t="shared" si="8"/>
        <v>125000</v>
      </c>
      <c r="AZ43" s="67"/>
      <c r="BA43" s="67">
        <f t="shared" si="8"/>
        <v>80000</v>
      </c>
      <c r="BB43" s="67">
        <f t="shared" si="8"/>
        <v>150000</v>
      </c>
      <c r="BC43" s="67">
        <f t="shared" si="8"/>
        <v>50000</v>
      </c>
      <c r="BD43" s="67">
        <f t="shared" si="8"/>
        <v>342425</v>
      </c>
      <c r="BE43" s="67">
        <f t="shared" si="8"/>
        <v>396868</v>
      </c>
      <c r="BF43" s="67">
        <f t="shared" si="8"/>
        <v>299500</v>
      </c>
      <c r="BG43" s="67">
        <f t="shared" si="8"/>
        <v>577298</v>
      </c>
      <c r="BH43" s="67">
        <f t="shared" si="8"/>
        <v>11600000</v>
      </c>
      <c r="BI43" s="67">
        <f t="shared" si="8"/>
        <v>130000</v>
      </c>
      <c r="BJ43" s="67"/>
      <c r="BK43" s="67">
        <f>SUM(BK35:BK42)</f>
        <v>229281596</v>
      </c>
      <c r="BL43" s="67">
        <f t="shared" si="8"/>
        <v>4084624</v>
      </c>
      <c r="BM43" s="67">
        <f t="shared" si="8"/>
        <v>67565911</v>
      </c>
      <c r="BN43" s="67">
        <f t="shared" si="8"/>
        <v>74088780</v>
      </c>
      <c r="BO43" s="67"/>
      <c r="BP43" s="67"/>
      <c r="BQ43" s="68">
        <f>SUM(C43:BP43)</f>
        <v>398171530</v>
      </c>
    </row>
    <row r="44" spans="2:69" ht="13.5" thickBot="1">
      <c r="B44" s="378" t="s">
        <v>593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80"/>
    </row>
    <row r="45" spans="2:69" ht="12.75">
      <c r="B45" s="217" t="s">
        <v>594</v>
      </c>
      <c r="C45" s="81"/>
      <c r="D45" s="81"/>
      <c r="E45" s="69"/>
      <c r="F45" s="69"/>
      <c r="G45" s="69"/>
      <c r="H45" s="69"/>
      <c r="I45" s="69">
        <v>400000</v>
      </c>
      <c r="J45" s="69"/>
      <c r="K45" s="69">
        <v>301600</v>
      </c>
      <c r="L45" s="69"/>
      <c r="M45" s="69">
        <v>81455</v>
      </c>
      <c r="N45" s="69">
        <v>251575</v>
      </c>
      <c r="O45" s="69">
        <v>60000</v>
      </c>
      <c r="P45" s="69">
        <v>13000</v>
      </c>
      <c r="Q45" s="69">
        <v>250000</v>
      </c>
      <c r="R45" s="69"/>
      <c r="S45" s="69">
        <v>200000</v>
      </c>
      <c r="T45" s="69"/>
      <c r="U45" s="69"/>
      <c r="V45" s="69"/>
      <c r="W45" s="69">
        <v>2411728</v>
      </c>
      <c r="X45" s="69">
        <v>110000</v>
      </c>
      <c r="Y45" s="69"/>
      <c r="Z45" s="69">
        <v>105800</v>
      </c>
      <c r="AA45" s="69">
        <v>72600</v>
      </c>
      <c r="AB45" s="69">
        <v>50900</v>
      </c>
      <c r="AC45" s="69">
        <v>295815</v>
      </c>
      <c r="AD45" s="69"/>
      <c r="AE45" s="69"/>
      <c r="AF45" s="69"/>
      <c r="AG45" s="69">
        <v>100000</v>
      </c>
      <c r="AH45" s="69"/>
      <c r="AI45" s="69"/>
      <c r="AJ45" s="69">
        <v>150000</v>
      </c>
      <c r="AK45" s="69">
        <v>65930</v>
      </c>
      <c r="AL45" s="69"/>
      <c r="AM45" s="69">
        <v>70000</v>
      </c>
      <c r="AN45" s="69">
        <v>40000</v>
      </c>
      <c r="AO45" s="69">
        <v>74700</v>
      </c>
      <c r="AP45" s="69"/>
      <c r="AQ45" s="69"/>
      <c r="AR45" s="69"/>
      <c r="AS45" s="69"/>
      <c r="AT45" s="69"/>
      <c r="AU45" s="69"/>
      <c r="AV45" s="69"/>
      <c r="AW45" s="69">
        <v>5892635</v>
      </c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>
        <v>10000000</v>
      </c>
      <c r="BI45" s="69"/>
      <c r="BJ45" s="69"/>
      <c r="BK45" s="81">
        <v>7200492047</v>
      </c>
      <c r="BL45" s="81"/>
      <c r="BM45" s="69">
        <v>2000000</v>
      </c>
      <c r="BN45" s="69">
        <v>41537600</v>
      </c>
      <c r="BO45" s="81"/>
      <c r="BP45" s="81"/>
      <c r="BQ45" s="100">
        <f>SUM(C45:BP45)</f>
        <v>7265027385</v>
      </c>
    </row>
    <row r="46" spans="2:69" ht="13.5" thickBot="1">
      <c r="B46" s="220" t="s">
        <v>833</v>
      </c>
      <c r="C46" s="76"/>
      <c r="D46" s="76"/>
      <c r="E46" s="76"/>
      <c r="F46" s="76"/>
      <c r="G46" s="76"/>
      <c r="H46" s="76"/>
      <c r="I46" s="76">
        <f>SUM(I45)</f>
        <v>400000</v>
      </c>
      <c r="J46" s="76"/>
      <c r="K46" s="76">
        <f>SUM(K45)</f>
        <v>301600</v>
      </c>
      <c r="L46" s="76"/>
      <c r="M46" s="76">
        <f>SUM(M45)</f>
        <v>81455</v>
      </c>
      <c r="N46" s="76">
        <f>SUM(N45)</f>
        <v>251575</v>
      </c>
      <c r="O46" s="76">
        <f>SUM(O45)</f>
        <v>60000</v>
      </c>
      <c r="P46" s="76">
        <f>SUM(P45)</f>
        <v>13000</v>
      </c>
      <c r="Q46" s="76">
        <f>SUM(Q45)</f>
        <v>250000</v>
      </c>
      <c r="R46" s="76"/>
      <c r="S46" s="76">
        <f>SUM(S45)</f>
        <v>200000</v>
      </c>
      <c r="T46" s="76"/>
      <c r="U46" s="76"/>
      <c r="V46" s="76"/>
      <c r="W46" s="76">
        <f>SUM(W45)</f>
        <v>2411728</v>
      </c>
      <c r="X46" s="76">
        <f>SUM(X45)</f>
        <v>110000</v>
      </c>
      <c r="Y46" s="76"/>
      <c r="Z46" s="76">
        <f>SUM(Z45)</f>
        <v>105800</v>
      </c>
      <c r="AA46" s="76">
        <f>SUM(AA45)</f>
        <v>72600</v>
      </c>
      <c r="AB46" s="76">
        <f>SUM(AB45)</f>
        <v>50900</v>
      </c>
      <c r="AC46" s="76">
        <f>SUM(AC45)</f>
        <v>295815</v>
      </c>
      <c r="AD46" s="76"/>
      <c r="AE46" s="76"/>
      <c r="AF46" s="76"/>
      <c r="AG46" s="76">
        <f>SUM(AG45)</f>
        <v>100000</v>
      </c>
      <c r="AH46" s="76"/>
      <c r="AI46" s="76"/>
      <c r="AJ46" s="76">
        <f>SUM(AJ45)</f>
        <v>150000</v>
      </c>
      <c r="AK46" s="76">
        <f>SUM(AK45)</f>
        <v>65930</v>
      </c>
      <c r="AL46" s="76"/>
      <c r="AM46" s="76">
        <f>SUM(AM45)</f>
        <v>70000</v>
      </c>
      <c r="AN46" s="76">
        <f>SUM(AN45)</f>
        <v>40000</v>
      </c>
      <c r="AO46" s="76">
        <f>SUM(AO45)</f>
        <v>74700</v>
      </c>
      <c r="AP46" s="76"/>
      <c r="AQ46" s="76"/>
      <c r="AR46" s="76"/>
      <c r="AS46" s="76"/>
      <c r="AT46" s="76"/>
      <c r="AU46" s="76"/>
      <c r="AV46" s="76"/>
      <c r="AW46" s="76">
        <f>SUM(AW45)</f>
        <v>5892635</v>
      </c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>
        <f>SUM(BH45)</f>
        <v>10000000</v>
      </c>
      <c r="BI46" s="76"/>
      <c r="BJ46" s="76"/>
      <c r="BK46" s="76">
        <f>SUM(BK45)</f>
        <v>7200492047</v>
      </c>
      <c r="BL46" s="76"/>
      <c r="BM46" s="76">
        <f>SUM(BM45)</f>
        <v>2000000</v>
      </c>
      <c r="BN46" s="76">
        <f>SUM(BN45)</f>
        <v>41537600</v>
      </c>
      <c r="BO46" s="76"/>
      <c r="BP46" s="76"/>
      <c r="BQ46" s="82">
        <f>SUM(C46:BP46)</f>
        <v>7265027385</v>
      </c>
    </row>
    <row r="47" spans="2:69" ht="13.5" thickBot="1">
      <c r="B47" s="378" t="s">
        <v>238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80"/>
    </row>
    <row r="48" spans="2:69" ht="36">
      <c r="B48" s="217" t="s">
        <v>595</v>
      </c>
      <c r="C48" s="69">
        <v>53960000</v>
      </c>
      <c r="D48" s="81"/>
      <c r="E48" s="69"/>
      <c r="F48" s="69"/>
      <c r="G48" s="69"/>
      <c r="H48" s="69"/>
      <c r="I48" s="69">
        <v>415000</v>
      </c>
      <c r="J48" s="69">
        <v>159758</v>
      </c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>
        <v>100000</v>
      </c>
      <c r="AK48" s="69"/>
      <c r="AL48" s="69"/>
      <c r="AM48" s="69"/>
      <c r="AN48" s="69"/>
      <c r="AO48" s="69"/>
      <c r="AP48" s="146">
        <v>100000</v>
      </c>
      <c r="AQ48" s="146"/>
      <c r="AR48" s="146"/>
      <c r="AS48" s="69">
        <v>40000</v>
      </c>
      <c r="AT48" s="69"/>
      <c r="AU48" s="69">
        <v>680000</v>
      </c>
      <c r="AV48" s="69">
        <v>5000000</v>
      </c>
      <c r="AW48" s="69"/>
      <c r="AX48" s="69"/>
      <c r="AY48" s="69">
        <v>70000</v>
      </c>
      <c r="AZ48" s="69"/>
      <c r="BA48" s="69">
        <v>2625000</v>
      </c>
      <c r="BB48" s="69"/>
      <c r="BC48" s="69">
        <v>28000</v>
      </c>
      <c r="BD48" s="69"/>
      <c r="BE48" s="69"/>
      <c r="BF48" s="69"/>
      <c r="BG48" s="69"/>
      <c r="BH48" s="69">
        <v>180000</v>
      </c>
      <c r="BI48" s="69"/>
      <c r="BJ48" s="69"/>
      <c r="BK48" s="81">
        <v>6000000</v>
      </c>
      <c r="BL48" s="69">
        <v>200000</v>
      </c>
      <c r="BM48" s="81">
        <v>1500000</v>
      </c>
      <c r="BN48" s="81"/>
      <c r="BO48" s="81"/>
      <c r="BP48" s="81"/>
      <c r="BQ48" s="100">
        <f>SUM(C48:BP48)</f>
        <v>71057758</v>
      </c>
    </row>
    <row r="49" spans="2:69" ht="13.5" thickBot="1">
      <c r="B49" s="225" t="s">
        <v>837</v>
      </c>
      <c r="C49" s="76">
        <f>SUM(C48)</f>
        <v>53960000</v>
      </c>
      <c r="D49" s="76"/>
      <c r="E49" s="76"/>
      <c r="F49" s="76"/>
      <c r="G49" s="76"/>
      <c r="H49" s="76"/>
      <c r="I49" s="76">
        <f>SUM(I48)</f>
        <v>415000</v>
      </c>
      <c r="J49" s="76">
        <f>SUM(J48)</f>
        <v>159758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>
        <f>SUM(AJ48)</f>
        <v>100000</v>
      </c>
      <c r="AK49" s="76"/>
      <c r="AL49" s="76"/>
      <c r="AM49" s="76"/>
      <c r="AN49" s="76"/>
      <c r="AO49" s="76"/>
      <c r="AP49" s="76">
        <f>SUM(AP48)</f>
        <v>100000</v>
      </c>
      <c r="AQ49" s="76"/>
      <c r="AR49" s="76"/>
      <c r="AS49" s="76">
        <f>SUM(AS48)</f>
        <v>40000</v>
      </c>
      <c r="AT49" s="76"/>
      <c r="AU49" s="76">
        <f>SUM(AU48)</f>
        <v>680000</v>
      </c>
      <c r="AV49" s="76">
        <f>SUM(AV48)</f>
        <v>5000000</v>
      </c>
      <c r="AW49" s="76"/>
      <c r="AX49" s="76"/>
      <c r="AY49" s="76">
        <f>SUM(AY48)</f>
        <v>70000</v>
      </c>
      <c r="AZ49" s="76"/>
      <c r="BA49" s="76">
        <f>SUM(BA48)</f>
        <v>2625000</v>
      </c>
      <c r="BB49" s="76"/>
      <c r="BC49" s="76">
        <f>SUM(BC48)</f>
        <v>28000</v>
      </c>
      <c r="BD49" s="76"/>
      <c r="BE49" s="76"/>
      <c r="BF49" s="76"/>
      <c r="BG49" s="76"/>
      <c r="BH49" s="76">
        <f>SUM(BH48)</f>
        <v>180000</v>
      </c>
      <c r="BI49" s="76"/>
      <c r="BJ49" s="76"/>
      <c r="BK49" s="76">
        <f>SUM(BK48)</f>
        <v>6000000</v>
      </c>
      <c r="BL49" s="76">
        <f>SUM(BL48)</f>
        <v>200000</v>
      </c>
      <c r="BM49" s="76">
        <f>SUM(BM48)</f>
        <v>1500000</v>
      </c>
      <c r="BN49" s="76"/>
      <c r="BO49" s="76"/>
      <c r="BP49" s="76"/>
      <c r="BQ49" s="82">
        <f>SUM(C49:BP49)</f>
        <v>71057758</v>
      </c>
    </row>
    <row r="50" spans="2:69" ht="13.5" thickBot="1">
      <c r="B50" s="378" t="s">
        <v>480</v>
      </c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80"/>
    </row>
    <row r="51" spans="2:69" ht="12.75">
      <c r="B51" s="217" t="s">
        <v>1032</v>
      </c>
      <c r="C51" s="81"/>
      <c r="D51" s="81"/>
      <c r="E51" s="81"/>
      <c r="F51" s="81"/>
      <c r="G51" s="81"/>
      <c r="H51" s="81"/>
      <c r="I51" s="81"/>
      <c r="J51" s="69">
        <v>5440000</v>
      </c>
      <c r="K51" s="69"/>
      <c r="L51" s="69"/>
      <c r="M51" s="69"/>
      <c r="N51" s="69"/>
      <c r="O51" s="69"/>
      <c r="P51" s="69"/>
      <c r="Q51" s="69"/>
      <c r="R51" s="69"/>
      <c r="S51" s="69"/>
      <c r="T51" s="69">
        <v>809500</v>
      </c>
      <c r="U51" s="69"/>
      <c r="V51" s="69"/>
      <c r="W51" s="69"/>
      <c r="X51" s="69"/>
      <c r="Y51" s="81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69"/>
      <c r="AK51" s="69"/>
      <c r="AL51" s="69"/>
      <c r="AM51" s="69"/>
      <c r="AN51" s="69"/>
      <c r="AO51" s="69"/>
      <c r="AP51" s="69"/>
      <c r="AQ51" s="69"/>
      <c r="AR51" s="69"/>
      <c r="AS51" s="69">
        <v>133000000</v>
      </c>
      <c r="AT51" s="69"/>
      <c r="AU51" s="69"/>
      <c r="AV51" s="69"/>
      <c r="AW51" s="69"/>
      <c r="AX51" s="69"/>
      <c r="AY51" s="69"/>
      <c r="AZ51" s="69"/>
      <c r="BA51" s="69">
        <v>4047600</v>
      </c>
      <c r="BB51" s="69"/>
      <c r="BC51" s="69"/>
      <c r="BD51" s="69"/>
      <c r="BE51" s="69"/>
      <c r="BF51" s="69"/>
      <c r="BG51" s="69"/>
      <c r="BH51" s="69"/>
      <c r="BI51" s="69"/>
      <c r="BJ51" s="69"/>
      <c r="BK51" s="69">
        <v>13381635011</v>
      </c>
      <c r="BL51" s="81"/>
      <c r="BM51" s="69">
        <v>500000</v>
      </c>
      <c r="BN51" s="69">
        <v>180000000</v>
      </c>
      <c r="BO51" s="69">
        <v>3625308000</v>
      </c>
      <c r="BP51" s="81"/>
      <c r="BQ51" s="100">
        <f>SUM(C51:BP51)</f>
        <v>17330740111</v>
      </c>
    </row>
    <row r="52" spans="2:69" ht="12.75">
      <c r="B52" s="218" t="s">
        <v>1005</v>
      </c>
      <c r="C52" s="73"/>
      <c r="D52" s="73"/>
      <c r="E52" s="73"/>
      <c r="F52" s="73"/>
      <c r="G52" s="73"/>
      <c r="H52" s="73"/>
      <c r="I52" s="73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3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115">
        <v>351676410</v>
      </c>
      <c r="BL52" s="115"/>
      <c r="BM52" s="71"/>
      <c r="BN52" s="73"/>
      <c r="BO52" s="115"/>
      <c r="BP52" s="73"/>
      <c r="BQ52" s="99">
        <f>SUM(C52:BP52)</f>
        <v>351676410</v>
      </c>
    </row>
    <row r="53" spans="2:69" ht="12.75">
      <c r="B53" s="222" t="s">
        <v>815</v>
      </c>
      <c r="C53" s="91"/>
      <c r="D53" s="91"/>
      <c r="E53" s="91"/>
      <c r="F53" s="91"/>
      <c r="G53" s="91"/>
      <c r="H53" s="91"/>
      <c r="I53" s="9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91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>
        <v>1669438511</v>
      </c>
      <c r="BP53" s="101">
        <v>204090937</v>
      </c>
      <c r="BQ53" s="102">
        <f>SUM(C53:BP53)</f>
        <v>1873529448</v>
      </c>
    </row>
    <row r="54" spans="2:69" ht="13.5" thickBot="1">
      <c r="B54" s="220" t="s">
        <v>875</v>
      </c>
      <c r="C54" s="76"/>
      <c r="D54" s="76"/>
      <c r="E54" s="76"/>
      <c r="F54" s="76"/>
      <c r="G54" s="76"/>
      <c r="H54" s="76"/>
      <c r="I54" s="76"/>
      <c r="J54" s="76">
        <f>SUM(J51:J53)</f>
        <v>5440000</v>
      </c>
      <c r="K54" s="76"/>
      <c r="L54" s="76"/>
      <c r="M54" s="76"/>
      <c r="N54" s="76"/>
      <c r="O54" s="76"/>
      <c r="P54" s="76"/>
      <c r="Q54" s="76"/>
      <c r="R54" s="76"/>
      <c r="S54" s="76"/>
      <c r="T54" s="76">
        <f>SUM(T51:T53)</f>
        <v>809500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>
        <f>SUM(AS51:AS53)</f>
        <v>133000000</v>
      </c>
      <c r="AT54" s="76"/>
      <c r="AU54" s="76"/>
      <c r="AV54" s="76"/>
      <c r="AW54" s="76"/>
      <c r="AX54" s="76"/>
      <c r="AY54" s="76"/>
      <c r="AZ54" s="76"/>
      <c r="BA54" s="76">
        <f>SUM(BA51:BA53)</f>
        <v>4047600</v>
      </c>
      <c r="BB54" s="76"/>
      <c r="BC54" s="76"/>
      <c r="BD54" s="76"/>
      <c r="BE54" s="76"/>
      <c r="BF54" s="76"/>
      <c r="BG54" s="76"/>
      <c r="BH54" s="76"/>
      <c r="BI54" s="76"/>
      <c r="BJ54" s="76"/>
      <c r="BK54" s="76">
        <f>SUM(BK51:BK53)</f>
        <v>13733311421</v>
      </c>
      <c r="BL54" s="76"/>
      <c r="BM54" s="76">
        <f>SUM(BM51:BM53)</f>
        <v>500000</v>
      </c>
      <c r="BN54" s="76">
        <f>SUM(BN51:BN53)</f>
        <v>180000000</v>
      </c>
      <c r="BO54" s="76">
        <f>SUM(BO51:BO53)</f>
        <v>5294746511</v>
      </c>
      <c r="BP54" s="76">
        <f>SUM(BP51:BP53)</f>
        <v>204090937</v>
      </c>
      <c r="BQ54" s="82">
        <f>SUM(C54:BP54)</f>
        <v>19555945969</v>
      </c>
    </row>
    <row r="55" spans="2:72" ht="13.5" thickBot="1">
      <c r="B55" s="248" t="s">
        <v>874</v>
      </c>
      <c r="C55" s="120">
        <f aca="true" t="shared" si="9" ref="C55:AH55">SUM(C54+C49+C46+C43+C33+C22+C12)</f>
        <v>139986885</v>
      </c>
      <c r="D55" s="120">
        <f t="shared" si="9"/>
        <v>93339093</v>
      </c>
      <c r="E55" s="120">
        <f t="shared" si="9"/>
        <v>23038282</v>
      </c>
      <c r="F55" s="120">
        <f t="shared" si="9"/>
        <v>27380222</v>
      </c>
      <c r="G55" s="120">
        <f t="shared" si="9"/>
        <v>30591281</v>
      </c>
      <c r="H55" s="120">
        <f t="shared" si="9"/>
        <v>15603484</v>
      </c>
      <c r="I55" s="120">
        <f t="shared" si="9"/>
        <v>43730338</v>
      </c>
      <c r="J55" s="120">
        <f t="shared" si="9"/>
        <v>42665454</v>
      </c>
      <c r="K55" s="120">
        <f t="shared" si="9"/>
        <v>13605010</v>
      </c>
      <c r="L55" s="120">
        <f t="shared" si="9"/>
        <v>20639794</v>
      </c>
      <c r="M55" s="120">
        <f t="shared" si="9"/>
        <v>15681931</v>
      </c>
      <c r="N55" s="120">
        <f t="shared" si="9"/>
        <v>19379352</v>
      </c>
      <c r="O55" s="120">
        <f t="shared" si="9"/>
        <v>15772042</v>
      </c>
      <c r="P55" s="120">
        <f t="shared" si="9"/>
        <v>14393080</v>
      </c>
      <c r="Q55" s="120">
        <f t="shared" si="9"/>
        <v>25522939</v>
      </c>
      <c r="R55" s="120">
        <f t="shared" si="9"/>
        <v>18553801</v>
      </c>
      <c r="S55" s="120">
        <f t="shared" si="9"/>
        <v>21125640</v>
      </c>
      <c r="T55" s="120">
        <f t="shared" si="9"/>
        <v>13031477</v>
      </c>
      <c r="U55" s="120">
        <f t="shared" si="9"/>
        <v>33193426</v>
      </c>
      <c r="V55" s="120">
        <f t="shared" si="9"/>
        <v>14123178</v>
      </c>
      <c r="W55" s="120">
        <f t="shared" si="9"/>
        <v>27204637</v>
      </c>
      <c r="X55" s="120">
        <f t="shared" si="9"/>
        <v>21667920</v>
      </c>
      <c r="Y55" s="120">
        <f t="shared" si="9"/>
        <v>26688276</v>
      </c>
      <c r="Z55" s="120">
        <f t="shared" si="9"/>
        <v>12599124</v>
      </c>
      <c r="AA55" s="120">
        <f t="shared" si="9"/>
        <v>16680489</v>
      </c>
      <c r="AB55" s="120">
        <f t="shared" si="9"/>
        <v>14555817</v>
      </c>
      <c r="AC55" s="120">
        <f t="shared" si="9"/>
        <v>22437130</v>
      </c>
      <c r="AD55" s="120">
        <f t="shared" si="9"/>
        <v>17374127</v>
      </c>
      <c r="AE55" s="120">
        <f t="shared" si="9"/>
        <v>13423075</v>
      </c>
      <c r="AF55" s="120">
        <f t="shared" si="9"/>
        <v>17806760</v>
      </c>
      <c r="AG55" s="120">
        <f t="shared" si="9"/>
        <v>15036258</v>
      </c>
      <c r="AH55" s="120">
        <f t="shared" si="9"/>
        <v>20405864</v>
      </c>
      <c r="AI55" s="120">
        <f aca="true" t="shared" si="10" ref="AI55:BN55">SUM(AI54+AI49+AI46+AI43+AI33+AI22+AI12)</f>
        <v>16980977</v>
      </c>
      <c r="AJ55" s="120">
        <f t="shared" si="10"/>
        <v>13738638</v>
      </c>
      <c r="AK55" s="120">
        <f t="shared" si="10"/>
        <v>21099658</v>
      </c>
      <c r="AL55" s="120">
        <f t="shared" si="10"/>
        <v>13620301</v>
      </c>
      <c r="AM55" s="120">
        <f t="shared" si="10"/>
        <v>33215757</v>
      </c>
      <c r="AN55" s="120">
        <f t="shared" si="10"/>
        <v>18266283</v>
      </c>
      <c r="AO55" s="120">
        <f t="shared" si="10"/>
        <v>14629771</v>
      </c>
      <c r="AP55" s="120">
        <f t="shared" si="10"/>
        <v>29729546</v>
      </c>
      <c r="AQ55" s="120">
        <f t="shared" si="10"/>
        <v>17341807</v>
      </c>
      <c r="AR55" s="120">
        <f t="shared" si="10"/>
        <v>15450698</v>
      </c>
      <c r="AS55" s="120">
        <f t="shared" si="10"/>
        <v>157731136</v>
      </c>
      <c r="AT55" s="120">
        <f t="shared" si="10"/>
        <v>17920372</v>
      </c>
      <c r="AU55" s="120">
        <f>AU12+AU22+AU33+AU43+AU49</f>
        <v>287025950</v>
      </c>
      <c r="AV55" s="120">
        <f t="shared" si="10"/>
        <v>127020266</v>
      </c>
      <c r="AW55" s="120">
        <f t="shared" si="10"/>
        <v>165902151</v>
      </c>
      <c r="AX55" s="120">
        <f t="shared" si="10"/>
        <v>77979253</v>
      </c>
      <c r="AY55" s="120">
        <f t="shared" si="10"/>
        <v>23958514</v>
      </c>
      <c r="AZ55" s="120">
        <f t="shared" si="10"/>
        <v>11707355</v>
      </c>
      <c r="BA55" s="120">
        <f t="shared" si="10"/>
        <v>23435164</v>
      </c>
      <c r="BB55" s="120">
        <f t="shared" si="10"/>
        <v>27528902</v>
      </c>
      <c r="BC55" s="120">
        <f t="shared" si="10"/>
        <v>9153115</v>
      </c>
      <c r="BD55" s="120">
        <f t="shared" si="10"/>
        <v>22614968</v>
      </c>
      <c r="BE55" s="120">
        <f t="shared" si="10"/>
        <v>35087020</v>
      </c>
      <c r="BF55" s="120">
        <f t="shared" si="10"/>
        <v>37448984</v>
      </c>
      <c r="BG55" s="120">
        <f t="shared" si="10"/>
        <v>49662428</v>
      </c>
      <c r="BH55" s="120">
        <f t="shared" si="10"/>
        <v>115379309</v>
      </c>
      <c r="BI55" s="120">
        <f t="shared" si="10"/>
        <v>35933590</v>
      </c>
      <c r="BJ55" s="120">
        <f t="shared" si="10"/>
        <v>24672861</v>
      </c>
      <c r="BK55" s="120">
        <f t="shared" si="10"/>
        <v>29441651455</v>
      </c>
      <c r="BL55" s="120">
        <f t="shared" si="10"/>
        <v>199582520</v>
      </c>
      <c r="BM55" s="120">
        <f t="shared" si="10"/>
        <v>841750086</v>
      </c>
      <c r="BN55" s="120">
        <f t="shared" si="10"/>
        <v>771315731</v>
      </c>
      <c r="BO55" s="120">
        <f>SUM(BO54+BO49+BO46+BO43+BO33+BO22+BO12)</f>
        <v>5294746511</v>
      </c>
      <c r="BP55" s="230">
        <f>SUM(BP54+BP49+BP46+BP43+BP33+BP22+BP12)</f>
        <v>204090937</v>
      </c>
      <c r="BQ55" s="121">
        <f>SUM(C55:BP55)</f>
        <v>39064608200</v>
      </c>
      <c r="BR55" s="13"/>
      <c r="BS55" s="13"/>
      <c r="BT55" s="13"/>
    </row>
    <row r="56" spans="2:69" ht="12.75">
      <c r="B56" s="362" t="s">
        <v>665</v>
      </c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2"/>
      <c r="BC56" s="362"/>
      <c r="BD56" s="362"/>
      <c r="BE56" s="362"/>
      <c r="BF56" s="362"/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  <c r="BQ56" s="362"/>
    </row>
  </sheetData>
  <sheetProtection/>
  <mergeCells count="9">
    <mergeCell ref="B2:BQ2"/>
    <mergeCell ref="B56:BQ56"/>
    <mergeCell ref="B4:BQ4"/>
    <mergeCell ref="B13:BQ13"/>
    <mergeCell ref="B23:BQ23"/>
    <mergeCell ref="B34:BQ34"/>
    <mergeCell ref="B44:BQ44"/>
    <mergeCell ref="B47:BQ47"/>
    <mergeCell ref="B50:BQ50"/>
  </mergeCells>
  <printOptions/>
  <pageMargins left="0.75" right="0.75" top="1" bottom="1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O45"/>
  <sheetViews>
    <sheetView zoomScalePageLayoutView="0" workbookViewId="0" topLeftCell="CJ34">
      <selection activeCell="CP42" sqref="CP42"/>
    </sheetView>
  </sheetViews>
  <sheetFormatPr defaultColWidth="11.421875" defaultRowHeight="12.75"/>
  <cols>
    <col min="1" max="1" width="4.421875" style="0" customWidth="1"/>
    <col min="2" max="2" width="46.00390625" style="0" customWidth="1"/>
    <col min="3" max="3" width="14.421875" style="0" bestFit="1" customWidth="1"/>
    <col min="4" max="4" width="17.421875" style="0" customWidth="1"/>
    <col min="5" max="5" width="17.00390625" style="0" customWidth="1"/>
    <col min="6" max="6" width="17.57421875" style="0" customWidth="1"/>
    <col min="7" max="7" width="13.8515625" style="0" bestFit="1" customWidth="1"/>
    <col min="8" max="8" width="22.421875" style="0" customWidth="1"/>
    <col min="9" max="10" width="22.00390625" style="0" bestFit="1" customWidth="1"/>
    <col min="11" max="11" width="19.140625" style="0" customWidth="1"/>
    <col min="12" max="12" width="19.140625" style="0" bestFit="1" customWidth="1"/>
    <col min="13" max="13" width="22.00390625" style="0" bestFit="1" customWidth="1"/>
    <col min="14" max="14" width="17.421875" style="0" bestFit="1" customWidth="1"/>
    <col min="15" max="15" width="17.7109375" style="0" customWidth="1"/>
    <col min="16" max="16" width="18.8515625" style="0" customWidth="1"/>
    <col min="17" max="17" width="18.421875" style="0" customWidth="1"/>
    <col min="18" max="18" width="17.8515625" style="0" customWidth="1"/>
    <col min="19" max="19" width="17.00390625" style="0" customWidth="1"/>
    <col min="20" max="20" width="15.7109375" style="0" customWidth="1"/>
    <col min="21" max="21" width="14.57421875" style="0" bestFit="1" customWidth="1"/>
    <col min="22" max="22" width="20.57421875" style="0" bestFit="1" customWidth="1"/>
    <col min="23" max="23" width="22.00390625" style="0" bestFit="1" customWidth="1"/>
    <col min="24" max="24" width="22.28125" style="0" bestFit="1" customWidth="1"/>
    <col min="25" max="25" width="18.57421875" style="0" customWidth="1"/>
    <col min="26" max="26" width="17.8515625" style="0" customWidth="1"/>
    <col min="27" max="27" width="18.140625" style="0" customWidth="1"/>
    <col min="28" max="28" width="20.140625" style="0" bestFit="1" customWidth="1"/>
    <col min="29" max="29" width="18.57421875" style="0" customWidth="1"/>
    <col min="30" max="30" width="17.28125" style="0" customWidth="1"/>
    <col min="31" max="31" width="20.140625" style="0" bestFit="1" customWidth="1"/>
    <col min="32" max="32" width="17.421875" style="0" customWidth="1"/>
    <col min="33" max="33" width="17.7109375" style="0" customWidth="1"/>
    <col min="34" max="34" width="16.7109375" style="0" customWidth="1"/>
    <col min="35" max="35" width="17.421875" style="0" customWidth="1"/>
    <col min="36" max="36" width="16.7109375" style="0" customWidth="1"/>
    <col min="37" max="37" width="16.8515625" style="0" customWidth="1"/>
    <col min="38" max="38" width="16.28125" style="0" customWidth="1"/>
    <col min="39" max="39" width="17.00390625" style="0" customWidth="1"/>
    <col min="40" max="40" width="17.28125" style="0" customWidth="1"/>
    <col min="41" max="41" width="17.7109375" style="0" customWidth="1"/>
    <col min="42" max="42" width="16.28125" style="0" customWidth="1"/>
    <col min="43" max="43" width="16.421875" style="0" customWidth="1"/>
    <col min="44" max="44" width="16.28125" style="0" customWidth="1"/>
    <col min="45" max="45" width="17.140625" style="0" customWidth="1"/>
    <col min="46" max="46" width="16.8515625" style="0" customWidth="1"/>
    <col min="47" max="47" width="16.57421875" style="0" customWidth="1"/>
    <col min="48" max="48" width="17.00390625" style="0" customWidth="1"/>
    <col min="49" max="49" width="16.8515625" style="0" customWidth="1"/>
    <col min="50" max="50" width="16.7109375" style="0" customWidth="1"/>
    <col min="51" max="51" width="15.7109375" style="0" customWidth="1"/>
    <col min="52" max="52" width="16.7109375" style="0" customWidth="1"/>
    <col min="53" max="53" width="17.57421875" style="0" customWidth="1"/>
    <col min="54" max="54" width="16.140625" style="0" customWidth="1"/>
    <col min="55" max="55" width="17.8515625" style="0" customWidth="1"/>
    <col min="56" max="56" width="16.7109375" style="0" customWidth="1"/>
    <col min="57" max="57" width="16.140625" style="0" customWidth="1"/>
    <col min="58" max="58" width="16.57421875" style="0" customWidth="1"/>
    <col min="59" max="59" width="18.140625" style="0" customWidth="1"/>
    <col min="60" max="60" width="20.28125" style="0" customWidth="1"/>
    <col min="61" max="61" width="20.7109375" style="0" customWidth="1"/>
    <col min="62" max="62" width="27.00390625" style="0" bestFit="1" customWidth="1"/>
    <col min="63" max="63" width="18.57421875" style="0" customWidth="1"/>
    <col min="64" max="65" width="22.00390625" style="0" bestFit="1" customWidth="1"/>
    <col min="66" max="66" width="20.57421875" style="0" bestFit="1" customWidth="1"/>
    <col min="67" max="69" width="22.00390625" style="0" bestFit="1" customWidth="1"/>
    <col min="70" max="70" width="25.8515625" style="0" bestFit="1" customWidth="1"/>
    <col min="71" max="71" width="21.421875" style="0" bestFit="1" customWidth="1"/>
    <col min="72" max="75" width="22.00390625" style="0" bestFit="1" customWidth="1"/>
    <col min="76" max="76" width="20.140625" style="0" customWidth="1"/>
    <col min="77" max="77" width="16.57421875" style="0" bestFit="1" customWidth="1"/>
    <col min="78" max="78" width="19.00390625" style="0" customWidth="1"/>
    <col min="79" max="79" width="17.57421875" style="0" customWidth="1"/>
    <col min="80" max="80" width="19.28125" style="0" customWidth="1"/>
    <col min="81" max="81" width="17.28125" style="0" customWidth="1"/>
    <col min="82" max="82" width="19.28125" style="0" customWidth="1"/>
    <col min="83" max="83" width="15.57421875" style="0" customWidth="1"/>
    <col min="84" max="84" width="17.421875" style="0" customWidth="1"/>
    <col min="85" max="85" width="17.8515625" style="0" customWidth="1"/>
    <col min="86" max="86" width="18.7109375" style="0" customWidth="1"/>
    <col min="87" max="88" width="22.00390625" style="0" bestFit="1" customWidth="1"/>
    <col min="89" max="89" width="22.28125" style="0" bestFit="1" customWidth="1"/>
    <col min="90" max="90" width="20.140625" style="0" bestFit="1" customWidth="1"/>
    <col min="91" max="91" width="20.7109375" style="0" bestFit="1" customWidth="1"/>
    <col min="92" max="92" width="18.28125" style="0" customWidth="1"/>
    <col min="93" max="93" width="16.00390625" style="0" bestFit="1" customWidth="1"/>
  </cols>
  <sheetData>
    <row r="1" ht="13.5" thickBot="1"/>
    <row r="2" spans="2:93" ht="13.5" customHeight="1" thickBot="1">
      <c r="B2" s="347" t="s">
        <v>741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9"/>
    </row>
    <row r="3" spans="2:93" ht="72.75" thickBot="1">
      <c r="B3" s="157" t="s">
        <v>354</v>
      </c>
      <c r="C3" s="178" t="s">
        <v>965</v>
      </c>
      <c r="D3" s="231" t="s">
        <v>907</v>
      </c>
      <c r="E3" s="231" t="s">
        <v>244</v>
      </c>
      <c r="F3" s="231" t="s">
        <v>963</v>
      </c>
      <c r="G3" s="231" t="s">
        <v>245</v>
      </c>
      <c r="H3" s="231" t="s">
        <v>604</v>
      </c>
      <c r="I3" s="231" t="s">
        <v>966</v>
      </c>
      <c r="J3" s="231" t="s">
        <v>138</v>
      </c>
      <c r="K3" s="231" t="s">
        <v>605</v>
      </c>
      <c r="L3" s="231" t="s">
        <v>967</v>
      </c>
      <c r="M3" s="231" t="s">
        <v>927</v>
      </c>
      <c r="N3" s="231" t="s">
        <v>732</v>
      </c>
      <c r="O3" s="231" t="s">
        <v>993</v>
      </c>
      <c r="P3" s="231" t="s">
        <v>928</v>
      </c>
      <c r="Q3" s="231" t="s">
        <v>929</v>
      </c>
      <c r="R3" s="231" t="s">
        <v>968</v>
      </c>
      <c r="S3" s="231" t="s">
        <v>606</v>
      </c>
      <c r="T3" s="231" t="s">
        <v>607</v>
      </c>
      <c r="U3" s="231" t="s">
        <v>608</v>
      </c>
      <c r="V3" s="231" t="s">
        <v>542</v>
      </c>
      <c r="W3" s="231" t="s">
        <v>930</v>
      </c>
      <c r="X3" s="231" t="s">
        <v>931</v>
      </c>
      <c r="Y3" s="231" t="s">
        <v>926</v>
      </c>
      <c r="Z3" s="231" t="s">
        <v>912</v>
      </c>
      <c r="AA3" s="231" t="s">
        <v>946</v>
      </c>
      <c r="AB3" s="231" t="s">
        <v>947</v>
      </c>
      <c r="AC3" s="231" t="s">
        <v>948</v>
      </c>
      <c r="AD3" s="231" t="s">
        <v>949</v>
      </c>
      <c r="AE3" s="231" t="s">
        <v>952</v>
      </c>
      <c r="AF3" s="231" t="s">
        <v>953</v>
      </c>
      <c r="AG3" s="231" t="s">
        <v>954</v>
      </c>
      <c r="AH3" s="231" t="s">
        <v>955</v>
      </c>
      <c r="AI3" s="231" t="s">
        <v>956</v>
      </c>
      <c r="AJ3" s="178" t="s">
        <v>957</v>
      </c>
      <c r="AK3" s="231" t="s">
        <v>958</v>
      </c>
      <c r="AL3" s="231" t="s">
        <v>959</v>
      </c>
      <c r="AM3" s="231" t="s">
        <v>932</v>
      </c>
      <c r="AN3" s="231" t="s">
        <v>933</v>
      </c>
      <c r="AO3" s="231" t="s">
        <v>129</v>
      </c>
      <c r="AP3" s="231" t="s">
        <v>609</v>
      </c>
      <c r="AQ3" s="231" t="s">
        <v>934</v>
      </c>
      <c r="AR3" s="231" t="s">
        <v>935</v>
      </c>
      <c r="AS3" s="231" t="s">
        <v>610</v>
      </c>
      <c r="AT3" s="231" t="s">
        <v>936</v>
      </c>
      <c r="AU3" s="231" t="s">
        <v>937</v>
      </c>
      <c r="AV3" s="231" t="s">
        <v>611</v>
      </c>
      <c r="AW3" s="231" t="s">
        <v>938</v>
      </c>
      <c r="AX3" s="178" t="s">
        <v>612</v>
      </c>
      <c r="AY3" s="178" t="s">
        <v>939</v>
      </c>
      <c r="AZ3" s="178" t="s">
        <v>940</v>
      </c>
      <c r="BA3" s="231" t="s">
        <v>941</v>
      </c>
      <c r="BB3" s="231" t="s">
        <v>942</v>
      </c>
      <c r="BC3" s="231" t="s">
        <v>943</v>
      </c>
      <c r="BD3" s="231" t="s">
        <v>944</v>
      </c>
      <c r="BE3" s="231" t="s">
        <v>613</v>
      </c>
      <c r="BF3" s="231" t="s">
        <v>945</v>
      </c>
      <c r="BG3" s="231" t="s">
        <v>733</v>
      </c>
      <c r="BH3" s="231" t="s">
        <v>734</v>
      </c>
      <c r="BI3" s="231" t="s">
        <v>964</v>
      </c>
      <c r="BJ3" s="231" t="s">
        <v>614</v>
      </c>
      <c r="BK3" s="231" t="s">
        <v>960</v>
      </c>
      <c r="BL3" s="231" t="s">
        <v>615</v>
      </c>
      <c r="BM3" s="231" t="s">
        <v>616</v>
      </c>
      <c r="BN3" s="231" t="s">
        <v>735</v>
      </c>
      <c r="BO3" s="231" t="s">
        <v>961</v>
      </c>
      <c r="BP3" s="231" t="s">
        <v>962</v>
      </c>
      <c r="BQ3" s="231" t="s">
        <v>617</v>
      </c>
      <c r="BR3" s="231" t="s">
        <v>0</v>
      </c>
      <c r="BS3" s="231" t="s">
        <v>110</v>
      </c>
      <c r="BT3" s="231" t="s">
        <v>1</v>
      </c>
      <c r="BU3" s="231" t="s">
        <v>2</v>
      </c>
      <c r="BV3" s="231" t="s">
        <v>111</v>
      </c>
      <c r="BW3" s="231" t="s">
        <v>3</v>
      </c>
      <c r="BX3" s="231" t="s">
        <v>4</v>
      </c>
      <c r="BY3" s="231" t="s">
        <v>809</v>
      </c>
      <c r="BZ3" s="231" t="s">
        <v>991</v>
      </c>
      <c r="CA3" s="231" t="s">
        <v>810</v>
      </c>
      <c r="CB3" s="231" t="s">
        <v>146</v>
      </c>
      <c r="CC3" s="231" t="s">
        <v>5</v>
      </c>
      <c r="CD3" s="231" t="s">
        <v>130</v>
      </c>
      <c r="CE3" s="231" t="s">
        <v>6</v>
      </c>
      <c r="CF3" s="231" t="s">
        <v>115</v>
      </c>
      <c r="CG3" s="231" t="s">
        <v>116</v>
      </c>
      <c r="CH3" s="231" t="s">
        <v>7</v>
      </c>
      <c r="CI3" s="231" t="s">
        <v>8</v>
      </c>
      <c r="CJ3" s="231" t="s">
        <v>9</v>
      </c>
      <c r="CK3" s="231" t="s">
        <v>1022</v>
      </c>
      <c r="CL3" s="231" t="s">
        <v>1023</v>
      </c>
      <c r="CM3" s="231" t="s">
        <v>1024</v>
      </c>
      <c r="CN3" s="157" t="s">
        <v>1062</v>
      </c>
      <c r="CO3" s="157" t="s">
        <v>624</v>
      </c>
    </row>
    <row r="4" spans="2:93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52"/>
    </row>
    <row r="5" spans="2:93" ht="12.75">
      <c r="B5" s="217" t="s">
        <v>571</v>
      </c>
      <c r="C5" s="81">
        <v>50257321</v>
      </c>
      <c r="D5" s="81">
        <v>11416267</v>
      </c>
      <c r="E5" s="81">
        <v>22163470</v>
      </c>
      <c r="F5" s="81">
        <v>371708002</v>
      </c>
      <c r="G5" s="81">
        <v>6676777</v>
      </c>
      <c r="H5" s="81">
        <v>6748324</v>
      </c>
      <c r="I5" s="81">
        <v>3869790</v>
      </c>
      <c r="J5" s="81">
        <v>4777270</v>
      </c>
      <c r="K5" s="81">
        <v>1730111</v>
      </c>
      <c r="L5" s="81">
        <v>61890770</v>
      </c>
      <c r="M5" s="81">
        <v>82750737</v>
      </c>
      <c r="N5" s="81">
        <v>4536905</v>
      </c>
      <c r="O5" s="81">
        <v>12704793</v>
      </c>
      <c r="P5" s="81">
        <v>5411661</v>
      </c>
      <c r="Q5" s="81">
        <v>3984536</v>
      </c>
      <c r="R5" s="81">
        <v>7281359</v>
      </c>
      <c r="S5" s="81">
        <v>2467231</v>
      </c>
      <c r="T5" s="81">
        <v>61064082</v>
      </c>
      <c r="U5" s="81"/>
      <c r="V5" s="81">
        <v>26697617</v>
      </c>
      <c r="W5" s="81">
        <v>5549316</v>
      </c>
      <c r="X5" s="81">
        <v>4759643</v>
      </c>
      <c r="Y5" s="81">
        <v>11780839</v>
      </c>
      <c r="Z5" s="81">
        <v>3294846</v>
      </c>
      <c r="AA5" s="81">
        <v>3249240</v>
      </c>
      <c r="AB5" s="81">
        <v>9960113</v>
      </c>
      <c r="AC5" s="81">
        <v>3712178</v>
      </c>
      <c r="AD5" s="81">
        <v>2358933</v>
      </c>
      <c r="AE5" s="81">
        <v>6905762</v>
      </c>
      <c r="AF5" s="81">
        <v>3558182</v>
      </c>
      <c r="AG5" s="81">
        <v>7124377</v>
      </c>
      <c r="AH5" s="81">
        <v>9388451</v>
      </c>
      <c r="AI5" s="81">
        <v>26766604</v>
      </c>
      <c r="AJ5" s="81">
        <v>3943752</v>
      </c>
      <c r="AK5" s="81">
        <v>5152335</v>
      </c>
      <c r="AL5" s="81">
        <v>6798575</v>
      </c>
      <c r="AM5" s="81">
        <v>4600109</v>
      </c>
      <c r="AN5" s="81">
        <v>12316453</v>
      </c>
      <c r="AO5" s="81">
        <v>9179502</v>
      </c>
      <c r="AP5" s="81">
        <v>7432998</v>
      </c>
      <c r="AQ5" s="81">
        <v>4892552</v>
      </c>
      <c r="AR5" s="81">
        <v>3702314</v>
      </c>
      <c r="AS5" s="81">
        <v>6462186</v>
      </c>
      <c r="AT5" s="81">
        <v>6095853</v>
      </c>
      <c r="AU5" s="81">
        <v>5347184</v>
      </c>
      <c r="AV5" s="81">
        <v>4347966</v>
      </c>
      <c r="AW5" s="81">
        <v>4432337</v>
      </c>
      <c r="AX5" s="81">
        <v>4925225</v>
      </c>
      <c r="AY5" s="81">
        <v>9533698</v>
      </c>
      <c r="AZ5" s="81">
        <v>8702140</v>
      </c>
      <c r="BA5" s="81">
        <v>4453999</v>
      </c>
      <c r="BB5" s="81">
        <v>9274743</v>
      </c>
      <c r="BC5" s="81">
        <v>3179741</v>
      </c>
      <c r="BD5" s="81">
        <v>8468865</v>
      </c>
      <c r="BE5" s="81">
        <v>3076895</v>
      </c>
      <c r="BF5" s="81">
        <v>3634503</v>
      </c>
      <c r="BG5" s="81">
        <v>37308659</v>
      </c>
      <c r="BH5" s="81">
        <v>1931038</v>
      </c>
      <c r="BI5" s="81">
        <v>9026945</v>
      </c>
      <c r="BJ5" s="81">
        <v>4568913</v>
      </c>
      <c r="BK5" s="81">
        <v>3189260</v>
      </c>
      <c r="BL5" s="81">
        <v>2151537</v>
      </c>
      <c r="BM5" s="81">
        <v>1273999</v>
      </c>
      <c r="BN5" s="81">
        <v>14241442</v>
      </c>
      <c r="BO5" s="81">
        <v>8239958</v>
      </c>
      <c r="BP5" s="81">
        <v>7498718</v>
      </c>
      <c r="BQ5" s="81">
        <v>6864080</v>
      </c>
      <c r="BR5" s="81">
        <v>6744149</v>
      </c>
      <c r="BS5" s="81">
        <v>20965177</v>
      </c>
      <c r="BT5" s="81">
        <v>1593948</v>
      </c>
      <c r="BU5" s="81">
        <v>1194453</v>
      </c>
      <c r="BV5" s="81">
        <v>960976</v>
      </c>
      <c r="BW5" s="81">
        <v>11241450</v>
      </c>
      <c r="BX5" s="81">
        <v>20624148</v>
      </c>
      <c r="BY5" s="81">
        <v>13197350</v>
      </c>
      <c r="BZ5" s="81">
        <v>11019784</v>
      </c>
      <c r="CA5" s="81">
        <v>116843051</v>
      </c>
      <c r="CB5" s="81">
        <v>29347423</v>
      </c>
      <c r="CC5" s="81">
        <v>17442998</v>
      </c>
      <c r="CD5" s="81">
        <v>9119459</v>
      </c>
      <c r="CE5" s="81">
        <v>83895782</v>
      </c>
      <c r="CF5" s="81">
        <v>11865135</v>
      </c>
      <c r="CG5" s="81">
        <v>2853479</v>
      </c>
      <c r="CH5" s="81">
        <v>3189939</v>
      </c>
      <c r="CI5" s="81">
        <v>3501559</v>
      </c>
      <c r="CJ5" s="81">
        <v>1886870</v>
      </c>
      <c r="CK5" s="81">
        <v>21040052</v>
      </c>
      <c r="CL5" s="81">
        <v>9289627</v>
      </c>
      <c r="CM5" s="81">
        <v>13047638</v>
      </c>
      <c r="CN5" s="81"/>
      <c r="CO5" s="100">
        <f aca="true" t="shared" si="0" ref="CO5:CO12">SUM(C5:CN5)</f>
        <v>1493658428</v>
      </c>
    </row>
    <row r="6" spans="2:93" ht="12.75">
      <c r="B6" s="218" t="s">
        <v>572</v>
      </c>
      <c r="C6" s="73">
        <v>7673934</v>
      </c>
      <c r="D6" s="73">
        <v>1330000</v>
      </c>
      <c r="E6" s="73"/>
      <c r="F6" s="73">
        <v>408000</v>
      </c>
      <c r="G6" s="73"/>
      <c r="H6" s="73">
        <v>600000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>
        <v>1140000</v>
      </c>
      <c r="U6" s="73"/>
      <c r="V6" s="73">
        <v>67795187</v>
      </c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>
        <v>68931137</v>
      </c>
      <c r="BH6" s="73"/>
      <c r="BI6" s="73"/>
      <c r="BJ6" s="73"/>
      <c r="BK6" s="73"/>
      <c r="BL6" s="73"/>
      <c r="BM6" s="73"/>
      <c r="BN6" s="73">
        <v>300000</v>
      </c>
      <c r="BO6" s="73">
        <v>967782</v>
      </c>
      <c r="BP6" s="73"/>
      <c r="BQ6" s="73"/>
      <c r="BR6" s="73"/>
      <c r="BS6" s="73">
        <v>3340000</v>
      </c>
      <c r="BT6" s="73"/>
      <c r="BU6" s="73"/>
      <c r="BV6" s="73"/>
      <c r="BW6" s="73">
        <v>2340000</v>
      </c>
      <c r="BX6" s="73">
        <v>1300000</v>
      </c>
      <c r="BY6" s="73">
        <v>2260000</v>
      </c>
      <c r="BZ6" s="73">
        <v>660000</v>
      </c>
      <c r="CA6" s="73">
        <v>3758066</v>
      </c>
      <c r="CB6" s="73">
        <v>1883068</v>
      </c>
      <c r="CC6" s="73">
        <v>300000</v>
      </c>
      <c r="CD6" s="73">
        <v>361200</v>
      </c>
      <c r="CE6" s="73"/>
      <c r="CF6" s="73"/>
      <c r="CG6" s="73"/>
      <c r="CH6" s="73"/>
      <c r="CI6" s="73"/>
      <c r="CJ6" s="73"/>
      <c r="CK6" s="73">
        <v>4892000</v>
      </c>
      <c r="CL6" s="73">
        <v>860000</v>
      </c>
      <c r="CM6" s="73">
        <v>1450000</v>
      </c>
      <c r="CN6" s="73"/>
      <c r="CO6" s="99">
        <f t="shared" si="0"/>
        <v>172550374</v>
      </c>
    </row>
    <row r="7" spans="2:93" ht="12.75">
      <c r="B7" s="218" t="s">
        <v>573</v>
      </c>
      <c r="C7" s="73">
        <v>8032508</v>
      </c>
      <c r="D7" s="73">
        <v>1571660</v>
      </c>
      <c r="E7" s="73">
        <v>3663123</v>
      </c>
      <c r="F7" s="73">
        <v>40630382</v>
      </c>
      <c r="G7" s="73">
        <v>1139103</v>
      </c>
      <c r="H7" s="73">
        <v>1479428</v>
      </c>
      <c r="I7" s="73">
        <v>647852</v>
      </c>
      <c r="J7" s="73">
        <v>708230</v>
      </c>
      <c r="K7" s="73">
        <v>314193</v>
      </c>
      <c r="L7" s="73">
        <v>12558957</v>
      </c>
      <c r="M7" s="73">
        <v>14181451</v>
      </c>
      <c r="N7" s="73">
        <v>1148696</v>
      </c>
      <c r="O7" s="73">
        <v>2063131</v>
      </c>
      <c r="P7" s="73">
        <v>1007364</v>
      </c>
      <c r="Q7" s="73">
        <v>652554</v>
      </c>
      <c r="R7" s="73">
        <v>1182864</v>
      </c>
      <c r="S7" s="73">
        <v>427404</v>
      </c>
      <c r="T7" s="73">
        <v>3328313</v>
      </c>
      <c r="U7" s="73"/>
      <c r="V7" s="73">
        <v>3452617</v>
      </c>
      <c r="W7" s="73">
        <v>977805</v>
      </c>
      <c r="X7" s="73">
        <v>777878</v>
      </c>
      <c r="Y7" s="73">
        <v>2119947</v>
      </c>
      <c r="Z7" s="73">
        <v>785828</v>
      </c>
      <c r="AA7" s="73">
        <v>549092</v>
      </c>
      <c r="AB7" s="73">
        <v>1670478</v>
      </c>
      <c r="AC7" s="73">
        <v>578650</v>
      </c>
      <c r="AD7" s="73">
        <v>412880</v>
      </c>
      <c r="AE7" s="73">
        <v>1069217</v>
      </c>
      <c r="AF7" s="73">
        <v>562336</v>
      </c>
      <c r="AG7" s="73">
        <v>1107607</v>
      </c>
      <c r="AH7" s="73">
        <v>1529314</v>
      </c>
      <c r="AI7" s="73">
        <v>4280854</v>
      </c>
      <c r="AJ7" s="73">
        <v>614616</v>
      </c>
      <c r="AK7" s="73">
        <v>806122</v>
      </c>
      <c r="AL7" s="73">
        <v>1048967</v>
      </c>
      <c r="AM7" s="73">
        <v>753457</v>
      </c>
      <c r="AN7" s="73">
        <v>2001679</v>
      </c>
      <c r="AO7" s="73">
        <v>1933737</v>
      </c>
      <c r="AP7" s="73">
        <v>1224133</v>
      </c>
      <c r="AQ7" s="73">
        <v>708776</v>
      </c>
      <c r="AR7" s="73">
        <v>588307</v>
      </c>
      <c r="AS7" s="73">
        <v>1049533</v>
      </c>
      <c r="AT7" s="73">
        <v>969621</v>
      </c>
      <c r="AU7" s="73">
        <v>911938</v>
      </c>
      <c r="AV7" s="73">
        <v>708741</v>
      </c>
      <c r="AW7" s="73">
        <v>682374</v>
      </c>
      <c r="AX7" s="73">
        <v>764100</v>
      </c>
      <c r="AY7" s="73">
        <v>1655391</v>
      </c>
      <c r="AZ7" s="73">
        <v>1504146</v>
      </c>
      <c r="BA7" s="73">
        <v>1112307</v>
      </c>
      <c r="BB7" s="73">
        <v>1532964</v>
      </c>
      <c r="BC7" s="73">
        <v>531307</v>
      </c>
      <c r="BD7" s="73">
        <v>1528643</v>
      </c>
      <c r="BE7" s="73">
        <v>535255</v>
      </c>
      <c r="BF7" s="73">
        <v>541708</v>
      </c>
      <c r="BG7" s="73">
        <v>5141532</v>
      </c>
      <c r="BH7" s="73">
        <v>707773</v>
      </c>
      <c r="BI7" s="73">
        <v>2079373</v>
      </c>
      <c r="BJ7" s="73">
        <v>953433</v>
      </c>
      <c r="BK7" s="73">
        <v>638041</v>
      </c>
      <c r="BL7" s="73">
        <v>552832</v>
      </c>
      <c r="BM7" s="73">
        <v>542713</v>
      </c>
      <c r="BN7" s="73">
        <v>2732439</v>
      </c>
      <c r="BO7" s="73">
        <v>1531905</v>
      </c>
      <c r="BP7" s="73">
        <v>1776756</v>
      </c>
      <c r="BQ7" s="73">
        <v>1396700</v>
      </c>
      <c r="BR7" s="73">
        <v>1488942</v>
      </c>
      <c r="BS7" s="73">
        <v>3747259</v>
      </c>
      <c r="BT7" s="73">
        <v>288100</v>
      </c>
      <c r="BU7" s="73">
        <v>218695</v>
      </c>
      <c r="BV7" s="73">
        <v>177974</v>
      </c>
      <c r="BW7" s="73">
        <v>1290951</v>
      </c>
      <c r="BX7" s="73">
        <v>3830459</v>
      </c>
      <c r="BY7" s="73">
        <v>2494300</v>
      </c>
      <c r="BZ7" s="73">
        <v>1367493</v>
      </c>
      <c r="CA7" s="73">
        <v>11223029</v>
      </c>
      <c r="CB7" s="73">
        <v>3462473</v>
      </c>
      <c r="CC7" s="73">
        <v>2404745</v>
      </c>
      <c r="CD7" s="73">
        <v>1245007</v>
      </c>
      <c r="CE7" s="73">
        <v>16775991</v>
      </c>
      <c r="CF7" s="73">
        <v>2164299</v>
      </c>
      <c r="CG7" s="73">
        <v>594930</v>
      </c>
      <c r="CH7" s="73">
        <v>593681</v>
      </c>
      <c r="CI7" s="73">
        <v>603271</v>
      </c>
      <c r="CJ7" s="73">
        <v>333500</v>
      </c>
      <c r="CK7" s="73">
        <v>3342636</v>
      </c>
      <c r="CL7" s="73">
        <v>1098304</v>
      </c>
      <c r="CM7" s="73">
        <v>1652002</v>
      </c>
      <c r="CN7" s="73"/>
      <c r="CO7" s="99">
        <f t="shared" si="0"/>
        <v>216771076</v>
      </c>
    </row>
    <row r="8" spans="2:93" ht="24">
      <c r="B8" s="218" t="s">
        <v>574</v>
      </c>
      <c r="C8" s="73">
        <v>38443516</v>
      </c>
      <c r="D8" s="73">
        <v>7668484</v>
      </c>
      <c r="E8" s="73">
        <v>16741300</v>
      </c>
      <c r="F8" s="73">
        <v>227334676</v>
      </c>
      <c r="G8" s="73">
        <v>5918009</v>
      </c>
      <c r="H8" s="73">
        <v>6148010</v>
      </c>
      <c r="I8" s="73">
        <v>3493337</v>
      </c>
      <c r="J8" s="73">
        <v>4084056</v>
      </c>
      <c r="K8" s="73">
        <v>1637866</v>
      </c>
      <c r="L8" s="73">
        <v>33026174</v>
      </c>
      <c r="M8" s="73">
        <v>50125151</v>
      </c>
      <c r="N8" s="73">
        <v>4035293</v>
      </c>
      <c r="O8" s="73">
        <v>7610439</v>
      </c>
      <c r="P8" s="73">
        <v>3628471</v>
      </c>
      <c r="Q8" s="73">
        <v>3125807</v>
      </c>
      <c r="R8" s="73">
        <v>4644423</v>
      </c>
      <c r="S8" s="73">
        <v>2061681</v>
      </c>
      <c r="T8" s="73">
        <v>8388519</v>
      </c>
      <c r="U8" s="73"/>
      <c r="V8" s="73">
        <v>17538650</v>
      </c>
      <c r="W8" s="73">
        <v>3782902</v>
      </c>
      <c r="X8" s="73">
        <v>3679347</v>
      </c>
      <c r="Y8" s="73">
        <v>6676999</v>
      </c>
      <c r="Z8" s="73">
        <v>2546325</v>
      </c>
      <c r="AA8" s="73">
        <v>2054246</v>
      </c>
      <c r="AB8" s="73">
        <v>5008476</v>
      </c>
      <c r="AC8" s="73">
        <v>2090394</v>
      </c>
      <c r="AD8" s="73">
        <v>1639161</v>
      </c>
      <c r="AE8" s="73">
        <v>3581906</v>
      </c>
      <c r="AF8" s="73">
        <v>2057946</v>
      </c>
      <c r="AG8" s="73">
        <v>3480242</v>
      </c>
      <c r="AH8" s="73">
        <v>4630903</v>
      </c>
      <c r="AI8" s="73">
        <v>13045912</v>
      </c>
      <c r="AJ8" s="73">
        <v>2139414</v>
      </c>
      <c r="AK8" s="73">
        <v>2763059</v>
      </c>
      <c r="AL8" s="73">
        <v>3399844</v>
      </c>
      <c r="AM8" s="73">
        <v>2635421</v>
      </c>
      <c r="AN8" s="73">
        <v>5630719</v>
      </c>
      <c r="AO8" s="73">
        <v>4540371</v>
      </c>
      <c r="AP8" s="73">
        <v>3760557</v>
      </c>
      <c r="AQ8" s="73">
        <v>2526032</v>
      </c>
      <c r="AR8" s="73">
        <v>2132500</v>
      </c>
      <c r="AS8" s="73">
        <v>3245417</v>
      </c>
      <c r="AT8" s="73">
        <v>3128116</v>
      </c>
      <c r="AU8" s="73">
        <v>2789763</v>
      </c>
      <c r="AV8" s="73">
        <v>2186365</v>
      </c>
      <c r="AW8" s="73">
        <v>2424854</v>
      </c>
      <c r="AX8" s="73">
        <v>2650583</v>
      </c>
      <c r="AY8" s="73">
        <v>4655035</v>
      </c>
      <c r="AZ8" s="73">
        <v>4304613</v>
      </c>
      <c r="BA8" s="73">
        <v>2303257</v>
      </c>
      <c r="BB8" s="73">
        <v>4529392</v>
      </c>
      <c r="BC8" s="73">
        <v>1943816</v>
      </c>
      <c r="BD8" s="73">
        <v>4392836</v>
      </c>
      <c r="BE8" s="73">
        <v>1953993</v>
      </c>
      <c r="BF8" s="73">
        <v>2015738</v>
      </c>
      <c r="BG8" s="73">
        <v>25305936</v>
      </c>
      <c r="BH8" s="73">
        <v>2261541</v>
      </c>
      <c r="BI8" s="73">
        <v>6520982</v>
      </c>
      <c r="BJ8" s="73">
        <v>3977122</v>
      </c>
      <c r="BK8" s="73">
        <v>2457384</v>
      </c>
      <c r="BL8" s="73">
        <v>2092789</v>
      </c>
      <c r="BM8" s="73">
        <v>1377785</v>
      </c>
      <c r="BN8" s="73">
        <v>12101729</v>
      </c>
      <c r="BO8" s="73">
        <v>4794991</v>
      </c>
      <c r="BP8" s="73">
        <v>4447882</v>
      </c>
      <c r="BQ8" s="73">
        <v>4196160</v>
      </c>
      <c r="BR8" s="73">
        <v>4092396</v>
      </c>
      <c r="BS8" s="73">
        <v>16593356</v>
      </c>
      <c r="BT8" s="73">
        <v>1146568</v>
      </c>
      <c r="BU8" s="73">
        <v>1061940</v>
      </c>
      <c r="BV8" s="73">
        <v>942617</v>
      </c>
      <c r="BW8" s="73">
        <v>7336680</v>
      </c>
      <c r="BX8" s="73">
        <v>15548856</v>
      </c>
      <c r="BY8" s="73">
        <v>12040459</v>
      </c>
      <c r="BZ8" s="73">
        <v>7603077</v>
      </c>
      <c r="CA8" s="73">
        <v>55919057</v>
      </c>
      <c r="CB8" s="73">
        <v>17901931</v>
      </c>
      <c r="CC8" s="73">
        <v>12995538</v>
      </c>
      <c r="CD8" s="73">
        <v>6456222</v>
      </c>
      <c r="CE8" s="73">
        <v>54395767</v>
      </c>
      <c r="CF8" s="73">
        <v>8113207</v>
      </c>
      <c r="CG8" s="73">
        <v>2081985</v>
      </c>
      <c r="CH8" s="73">
        <v>2319933</v>
      </c>
      <c r="CI8" s="73">
        <v>3114332</v>
      </c>
      <c r="CJ8" s="73">
        <v>1633646</v>
      </c>
      <c r="CK8" s="73">
        <v>16350642</v>
      </c>
      <c r="CL8" s="73">
        <v>7812381</v>
      </c>
      <c r="CM8" s="73">
        <v>9764965</v>
      </c>
      <c r="CN8" s="73"/>
      <c r="CO8" s="99">
        <f t="shared" si="0"/>
        <v>906740172</v>
      </c>
    </row>
    <row r="9" spans="2:93" ht="12.75" customHeight="1">
      <c r="B9" s="218" t="s">
        <v>575</v>
      </c>
      <c r="C9" s="73">
        <v>109263681</v>
      </c>
      <c r="D9" s="73">
        <v>21068424</v>
      </c>
      <c r="E9" s="73">
        <v>53812434</v>
      </c>
      <c r="F9" s="73">
        <v>910984140</v>
      </c>
      <c r="G9" s="73">
        <v>22528958</v>
      </c>
      <c r="H9" s="73">
        <v>22733201</v>
      </c>
      <c r="I9" s="73">
        <v>12468152</v>
      </c>
      <c r="J9" s="73">
        <v>13163417</v>
      </c>
      <c r="K9" s="73">
        <v>6472648</v>
      </c>
      <c r="L9" s="73">
        <v>219388900</v>
      </c>
      <c r="M9" s="73">
        <v>236797175</v>
      </c>
      <c r="N9" s="73">
        <v>18584620</v>
      </c>
      <c r="O9" s="73">
        <v>34275699</v>
      </c>
      <c r="P9" s="73">
        <v>17842852</v>
      </c>
      <c r="Q9" s="73">
        <v>11930244</v>
      </c>
      <c r="R9" s="73">
        <v>17257084</v>
      </c>
      <c r="S9" s="73">
        <v>6773337</v>
      </c>
      <c r="T9" s="73">
        <v>33361470</v>
      </c>
      <c r="U9" s="73"/>
      <c r="V9" s="73">
        <v>49911122</v>
      </c>
      <c r="W9" s="73">
        <v>16881874</v>
      </c>
      <c r="X9" s="73">
        <v>14024868</v>
      </c>
      <c r="Y9" s="73">
        <v>32078717</v>
      </c>
      <c r="Z9" s="73">
        <v>9193757</v>
      </c>
      <c r="AA9" s="73">
        <v>9424706</v>
      </c>
      <c r="AB9" s="73">
        <v>25152218</v>
      </c>
      <c r="AC9" s="73">
        <v>9520579</v>
      </c>
      <c r="AD9" s="73">
        <v>7331370</v>
      </c>
      <c r="AE9" s="73">
        <v>16399937</v>
      </c>
      <c r="AF9" s="73">
        <v>9503119</v>
      </c>
      <c r="AG9" s="73">
        <v>15613652</v>
      </c>
      <c r="AH9" s="73">
        <v>20612132</v>
      </c>
      <c r="AI9" s="73">
        <v>54686110</v>
      </c>
      <c r="AJ9" s="73">
        <v>9244952</v>
      </c>
      <c r="AK9" s="73">
        <v>12115756</v>
      </c>
      <c r="AL9" s="73">
        <v>15373757</v>
      </c>
      <c r="AM9" s="73">
        <v>11742436</v>
      </c>
      <c r="AN9" s="73">
        <v>28679631</v>
      </c>
      <c r="AO9" s="73">
        <v>21303064</v>
      </c>
      <c r="AP9" s="73">
        <v>17854813</v>
      </c>
      <c r="AQ9" s="73">
        <v>10689356</v>
      </c>
      <c r="AR9" s="73">
        <v>9903348</v>
      </c>
      <c r="AS9" s="73">
        <v>16307906</v>
      </c>
      <c r="AT9" s="73">
        <v>13500988</v>
      </c>
      <c r="AU9" s="73">
        <v>13642833</v>
      </c>
      <c r="AV9" s="73">
        <v>10007393</v>
      </c>
      <c r="AW9" s="73">
        <v>10654868</v>
      </c>
      <c r="AX9" s="73">
        <v>12741668</v>
      </c>
      <c r="AY9" s="73">
        <v>23860814</v>
      </c>
      <c r="AZ9" s="73">
        <v>21976732</v>
      </c>
      <c r="BA9" s="73">
        <v>10498752</v>
      </c>
      <c r="BB9" s="73">
        <v>23771786</v>
      </c>
      <c r="BC9" s="73">
        <v>8622584</v>
      </c>
      <c r="BD9" s="73">
        <v>22710016</v>
      </c>
      <c r="BE9" s="73">
        <v>8954037</v>
      </c>
      <c r="BF9" s="73">
        <v>8571533</v>
      </c>
      <c r="BG9" s="73">
        <v>77802454</v>
      </c>
      <c r="BH9" s="73">
        <v>12397343</v>
      </c>
      <c r="BI9" s="73">
        <v>38354109</v>
      </c>
      <c r="BJ9" s="73">
        <v>19253754</v>
      </c>
      <c r="BK9" s="73">
        <v>12992727</v>
      </c>
      <c r="BL9" s="73">
        <v>10206774</v>
      </c>
      <c r="BM9" s="73">
        <v>7969341</v>
      </c>
      <c r="BN9" s="73">
        <v>48061827</v>
      </c>
      <c r="BO9" s="73">
        <v>20450634</v>
      </c>
      <c r="BP9" s="73">
        <v>23188369</v>
      </c>
      <c r="BQ9" s="73">
        <v>20553448</v>
      </c>
      <c r="BR9" s="73">
        <v>20862179</v>
      </c>
      <c r="BS9" s="73">
        <v>56295454</v>
      </c>
      <c r="BT9" s="73">
        <v>5613809</v>
      </c>
      <c r="BU9" s="73">
        <v>4302441</v>
      </c>
      <c r="BV9" s="73">
        <v>3534720</v>
      </c>
      <c r="BW9" s="73">
        <v>17765647</v>
      </c>
      <c r="BX9" s="73">
        <v>61420384</v>
      </c>
      <c r="BY9" s="73">
        <v>45401582</v>
      </c>
      <c r="BZ9" s="73">
        <v>19791715</v>
      </c>
      <c r="CA9" s="73">
        <v>126790175</v>
      </c>
      <c r="CB9" s="73">
        <v>45761054</v>
      </c>
      <c r="CC9" s="73">
        <v>35678534</v>
      </c>
      <c r="CD9" s="73">
        <v>18964550</v>
      </c>
      <c r="CE9" s="73">
        <v>300724598</v>
      </c>
      <c r="CF9" s="73">
        <v>33130479</v>
      </c>
      <c r="CG9" s="73">
        <v>9880638</v>
      </c>
      <c r="CH9" s="73">
        <v>10435486</v>
      </c>
      <c r="CI9" s="73">
        <v>11864876</v>
      </c>
      <c r="CJ9" s="73">
        <v>5542406</v>
      </c>
      <c r="CK9" s="73">
        <v>50503972</v>
      </c>
      <c r="CL9" s="73">
        <v>15404819</v>
      </c>
      <c r="CM9" s="73">
        <v>26798926</v>
      </c>
      <c r="CN9" s="73"/>
      <c r="CO9" s="99">
        <f t="shared" si="0"/>
        <v>3619468844</v>
      </c>
    </row>
    <row r="10" spans="2:93" ht="12.75">
      <c r="B10" s="218" t="s">
        <v>603</v>
      </c>
      <c r="C10" s="73">
        <v>2264743</v>
      </c>
      <c r="D10" s="73">
        <v>678502</v>
      </c>
      <c r="E10" s="73">
        <v>2001454</v>
      </c>
      <c r="F10" s="73">
        <v>2658079</v>
      </c>
      <c r="G10" s="73">
        <v>1098987</v>
      </c>
      <c r="H10" s="73">
        <v>1099810</v>
      </c>
      <c r="I10" s="73">
        <v>361876</v>
      </c>
      <c r="J10" s="73">
        <v>361876</v>
      </c>
      <c r="K10" s="73">
        <v>361876</v>
      </c>
      <c r="L10" s="73">
        <v>598900</v>
      </c>
      <c r="M10" s="73">
        <v>361876</v>
      </c>
      <c r="N10" s="73">
        <v>769433</v>
      </c>
      <c r="O10" s="73">
        <v>684481</v>
      </c>
      <c r="P10" s="73">
        <v>336722</v>
      </c>
      <c r="Q10" s="73">
        <v>343863</v>
      </c>
      <c r="R10" s="73">
        <v>445873</v>
      </c>
      <c r="S10" s="73">
        <v>150767</v>
      </c>
      <c r="T10" s="73">
        <v>538240</v>
      </c>
      <c r="U10" s="73"/>
      <c r="V10" s="73">
        <v>806025</v>
      </c>
      <c r="W10" s="73">
        <v>435874</v>
      </c>
      <c r="X10" s="73">
        <v>435874</v>
      </c>
      <c r="Y10" s="73">
        <v>445861</v>
      </c>
      <c r="Z10" s="73">
        <v>538240</v>
      </c>
      <c r="AA10" s="73">
        <v>361876</v>
      </c>
      <c r="AB10" s="73">
        <v>361876</v>
      </c>
      <c r="AC10" s="73">
        <v>361876</v>
      </c>
      <c r="AD10" s="73">
        <v>361876</v>
      </c>
      <c r="AE10" s="73">
        <v>361876</v>
      </c>
      <c r="AF10" s="73">
        <v>361876</v>
      </c>
      <c r="AG10" s="73">
        <v>361876</v>
      </c>
      <c r="AH10" s="73">
        <v>361876</v>
      </c>
      <c r="AI10" s="73">
        <v>361876</v>
      </c>
      <c r="AJ10" s="73">
        <v>361886</v>
      </c>
      <c r="AK10" s="73">
        <v>361890</v>
      </c>
      <c r="AL10" s="73">
        <v>301020</v>
      </c>
      <c r="AM10" s="73">
        <v>361876</v>
      </c>
      <c r="AN10" s="73">
        <v>361876</v>
      </c>
      <c r="AO10" s="73">
        <v>361876</v>
      </c>
      <c r="AP10" s="73">
        <v>361876</v>
      </c>
      <c r="AQ10" s="73">
        <v>361876</v>
      </c>
      <c r="AR10" s="73">
        <v>361876</v>
      </c>
      <c r="AS10" s="73">
        <v>361876</v>
      </c>
      <c r="AT10" s="73">
        <v>361876</v>
      </c>
      <c r="AU10" s="73">
        <v>361876</v>
      </c>
      <c r="AV10" s="73">
        <v>361876</v>
      </c>
      <c r="AW10" s="73">
        <v>383258</v>
      </c>
      <c r="AX10" s="73">
        <v>361876</v>
      </c>
      <c r="AY10" s="73">
        <v>361876</v>
      </c>
      <c r="AZ10" s="73">
        <v>361876</v>
      </c>
      <c r="BA10" s="73">
        <v>361876</v>
      </c>
      <c r="BB10" s="73">
        <v>361876</v>
      </c>
      <c r="BC10" s="73">
        <v>361876</v>
      </c>
      <c r="BD10" s="73">
        <v>361876</v>
      </c>
      <c r="BE10" s="73">
        <v>361876</v>
      </c>
      <c r="BF10" s="73">
        <v>361876</v>
      </c>
      <c r="BG10" s="73">
        <v>1826231</v>
      </c>
      <c r="BH10" s="73">
        <v>1011624</v>
      </c>
      <c r="BI10" s="73">
        <v>888874</v>
      </c>
      <c r="BJ10" s="73">
        <v>1023196</v>
      </c>
      <c r="BK10" s="73">
        <v>888888</v>
      </c>
      <c r="BL10" s="73">
        <v>756359</v>
      </c>
      <c r="BM10" s="73">
        <v>209231</v>
      </c>
      <c r="BN10" s="73">
        <v>1061806</v>
      </c>
      <c r="BO10" s="73">
        <v>536225</v>
      </c>
      <c r="BP10" s="73">
        <v>847843</v>
      </c>
      <c r="BQ10" s="73">
        <v>596684</v>
      </c>
      <c r="BR10" s="73">
        <v>744296</v>
      </c>
      <c r="BS10" s="73">
        <v>992807</v>
      </c>
      <c r="BT10" s="73">
        <v>361876</v>
      </c>
      <c r="BU10" s="73">
        <v>361876</v>
      </c>
      <c r="BV10" s="73">
        <v>361876</v>
      </c>
      <c r="BW10" s="73">
        <v>598900</v>
      </c>
      <c r="BX10" s="73">
        <v>880071</v>
      </c>
      <c r="BY10" s="73">
        <v>1110619</v>
      </c>
      <c r="BZ10" s="73">
        <v>1179936</v>
      </c>
      <c r="CA10" s="73">
        <v>778032</v>
      </c>
      <c r="CB10" s="73">
        <v>980591</v>
      </c>
      <c r="CC10" s="73">
        <v>466640</v>
      </c>
      <c r="CD10" s="73">
        <v>739109</v>
      </c>
      <c r="CE10" s="73">
        <v>679370</v>
      </c>
      <c r="CF10" s="73">
        <v>688810</v>
      </c>
      <c r="CG10" s="73">
        <v>361876</v>
      </c>
      <c r="CH10" s="73">
        <v>361890</v>
      </c>
      <c r="CI10" s="73">
        <v>274363</v>
      </c>
      <c r="CJ10" s="73">
        <v>336505</v>
      </c>
      <c r="CK10" s="73">
        <v>918198</v>
      </c>
      <c r="CL10" s="73">
        <v>361876</v>
      </c>
      <c r="CM10" s="73">
        <v>1155574</v>
      </c>
      <c r="CN10" s="73"/>
      <c r="CO10" s="99">
        <f t="shared" si="0"/>
        <v>53661866</v>
      </c>
    </row>
    <row r="11" spans="2:93" ht="12.75">
      <c r="B11" s="218" t="s">
        <v>877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>
        <v>216661500</v>
      </c>
      <c r="CB11" s="73"/>
      <c r="CC11" s="73"/>
      <c r="CD11" s="73"/>
      <c r="CE11" s="73"/>
      <c r="CF11" s="73"/>
      <c r="CG11" s="73"/>
      <c r="CH11" s="154"/>
      <c r="CI11" s="154"/>
      <c r="CJ11" s="154"/>
      <c r="CK11" s="73"/>
      <c r="CL11" s="154"/>
      <c r="CM11" s="153"/>
      <c r="CN11" s="73"/>
      <c r="CO11" s="99">
        <f t="shared" si="0"/>
        <v>216661500</v>
      </c>
    </row>
    <row r="12" spans="2:93" s="2" customFormat="1" ht="13.5" thickBot="1">
      <c r="B12" s="220" t="s">
        <v>353</v>
      </c>
      <c r="C12" s="67">
        <f>SUM(C5:C11)</f>
        <v>215935703</v>
      </c>
      <c r="D12" s="67">
        <f aca="true" t="shared" si="1" ref="D12:BO12">SUM(D5:D11)</f>
        <v>43733337</v>
      </c>
      <c r="E12" s="67">
        <f t="shared" si="1"/>
        <v>98381781</v>
      </c>
      <c r="F12" s="67">
        <f t="shared" si="1"/>
        <v>1553723279</v>
      </c>
      <c r="G12" s="67">
        <f t="shared" si="1"/>
        <v>37361834</v>
      </c>
      <c r="H12" s="67">
        <f t="shared" si="1"/>
        <v>38808773</v>
      </c>
      <c r="I12" s="67">
        <f t="shared" si="1"/>
        <v>20841007</v>
      </c>
      <c r="J12" s="67">
        <f t="shared" si="1"/>
        <v>23094849</v>
      </c>
      <c r="K12" s="67">
        <f t="shared" si="1"/>
        <v>10516694</v>
      </c>
      <c r="L12" s="67">
        <f t="shared" si="1"/>
        <v>327463701</v>
      </c>
      <c r="M12" s="67">
        <f t="shared" si="1"/>
        <v>384216390</v>
      </c>
      <c r="N12" s="67">
        <f t="shared" si="1"/>
        <v>29074947</v>
      </c>
      <c r="O12" s="67">
        <f t="shared" si="1"/>
        <v>57338543</v>
      </c>
      <c r="P12" s="67">
        <f t="shared" si="1"/>
        <v>28227070</v>
      </c>
      <c r="Q12" s="67">
        <f t="shared" si="1"/>
        <v>20037004</v>
      </c>
      <c r="R12" s="67">
        <f t="shared" si="1"/>
        <v>30811603</v>
      </c>
      <c r="S12" s="67">
        <f t="shared" si="1"/>
        <v>11880420</v>
      </c>
      <c r="T12" s="67">
        <f t="shared" si="1"/>
        <v>107820624</v>
      </c>
      <c r="U12" s="67"/>
      <c r="V12" s="67">
        <f t="shared" si="1"/>
        <v>166201218</v>
      </c>
      <c r="W12" s="67">
        <f t="shared" si="1"/>
        <v>27627771</v>
      </c>
      <c r="X12" s="67">
        <f t="shared" si="1"/>
        <v>23677610</v>
      </c>
      <c r="Y12" s="67">
        <f t="shared" si="1"/>
        <v>53102363</v>
      </c>
      <c r="Z12" s="67">
        <f t="shared" si="1"/>
        <v>16358996</v>
      </c>
      <c r="AA12" s="67">
        <f t="shared" si="1"/>
        <v>15639160</v>
      </c>
      <c r="AB12" s="67">
        <f t="shared" si="1"/>
        <v>42153161</v>
      </c>
      <c r="AC12" s="67">
        <f t="shared" si="1"/>
        <v>16263677</v>
      </c>
      <c r="AD12" s="67">
        <f t="shared" si="1"/>
        <v>12104220</v>
      </c>
      <c r="AE12" s="67">
        <f t="shared" si="1"/>
        <v>28318698</v>
      </c>
      <c r="AF12" s="67">
        <f t="shared" si="1"/>
        <v>16043459</v>
      </c>
      <c r="AG12" s="67">
        <f t="shared" si="1"/>
        <v>27687754</v>
      </c>
      <c r="AH12" s="67">
        <f t="shared" si="1"/>
        <v>36522676</v>
      </c>
      <c r="AI12" s="67">
        <f t="shared" si="1"/>
        <v>99141356</v>
      </c>
      <c r="AJ12" s="67">
        <f t="shared" si="1"/>
        <v>16304620</v>
      </c>
      <c r="AK12" s="67">
        <f t="shared" si="1"/>
        <v>21199162</v>
      </c>
      <c r="AL12" s="67">
        <f t="shared" si="1"/>
        <v>26922163</v>
      </c>
      <c r="AM12" s="67">
        <f t="shared" si="1"/>
        <v>20093299</v>
      </c>
      <c r="AN12" s="67">
        <f t="shared" si="1"/>
        <v>48990358</v>
      </c>
      <c r="AO12" s="67">
        <f t="shared" si="1"/>
        <v>37318550</v>
      </c>
      <c r="AP12" s="67">
        <f t="shared" si="1"/>
        <v>30634377</v>
      </c>
      <c r="AQ12" s="67">
        <f t="shared" si="1"/>
        <v>19178592</v>
      </c>
      <c r="AR12" s="67">
        <f t="shared" si="1"/>
        <v>16688345</v>
      </c>
      <c r="AS12" s="67">
        <f t="shared" si="1"/>
        <v>27426918</v>
      </c>
      <c r="AT12" s="67">
        <f t="shared" si="1"/>
        <v>24056454</v>
      </c>
      <c r="AU12" s="67">
        <f t="shared" si="1"/>
        <v>23053594</v>
      </c>
      <c r="AV12" s="67">
        <f t="shared" si="1"/>
        <v>17612341</v>
      </c>
      <c r="AW12" s="67">
        <f t="shared" si="1"/>
        <v>18577691</v>
      </c>
      <c r="AX12" s="67">
        <f t="shared" si="1"/>
        <v>21443452</v>
      </c>
      <c r="AY12" s="67">
        <f t="shared" si="1"/>
        <v>40066814</v>
      </c>
      <c r="AZ12" s="67">
        <f t="shared" si="1"/>
        <v>36849507</v>
      </c>
      <c r="BA12" s="67">
        <f t="shared" si="1"/>
        <v>18730191</v>
      </c>
      <c r="BB12" s="67">
        <f t="shared" si="1"/>
        <v>39470761</v>
      </c>
      <c r="BC12" s="67">
        <f t="shared" si="1"/>
        <v>14639324</v>
      </c>
      <c r="BD12" s="67">
        <f t="shared" si="1"/>
        <v>37462236</v>
      </c>
      <c r="BE12" s="67">
        <f t="shared" si="1"/>
        <v>14882056</v>
      </c>
      <c r="BF12" s="67">
        <f t="shared" si="1"/>
        <v>15125358</v>
      </c>
      <c r="BG12" s="67">
        <f t="shared" si="1"/>
        <v>216315949</v>
      </c>
      <c r="BH12" s="67">
        <f t="shared" si="1"/>
        <v>18309319</v>
      </c>
      <c r="BI12" s="67">
        <f t="shared" si="1"/>
        <v>56870283</v>
      </c>
      <c r="BJ12" s="67">
        <f t="shared" si="1"/>
        <v>29776418</v>
      </c>
      <c r="BK12" s="67">
        <f t="shared" si="1"/>
        <v>20166300</v>
      </c>
      <c r="BL12" s="67">
        <f t="shared" si="1"/>
        <v>15760291</v>
      </c>
      <c r="BM12" s="67">
        <f t="shared" si="1"/>
        <v>11373069</v>
      </c>
      <c r="BN12" s="67">
        <f t="shared" si="1"/>
        <v>78499243</v>
      </c>
      <c r="BO12" s="67">
        <f t="shared" si="1"/>
        <v>36521495</v>
      </c>
      <c r="BP12" s="67">
        <f aca="true" t="shared" si="2" ref="BP12:CM12">SUM(BP5:BP11)</f>
        <v>37759568</v>
      </c>
      <c r="BQ12" s="67">
        <f t="shared" si="2"/>
        <v>33607072</v>
      </c>
      <c r="BR12" s="67">
        <f t="shared" si="2"/>
        <v>33931962</v>
      </c>
      <c r="BS12" s="67">
        <f t="shared" si="2"/>
        <v>101934053</v>
      </c>
      <c r="BT12" s="67">
        <f t="shared" si="2"/>
        <v>9004301</v>
      </c>
      <c r="BU12" s="67">
        <f t="shared" si="2"/>
        <v>7139405</v>
      </c>
      <c r="BV12" s="67">
        <f t="shared" si="2"/>
        <v>5978163</v>
      </c>
      <c r="BW12" s="67">
        <f t="shared" si="2"/>
        <v>40573628</v>
      </c>
      <c r="BX12" s="67">
        <f t="shared" si="2"/>
        <v>103603918</v>
      </c>
      <c r="BY12" s="67">
        <f t="shared" si="2"/>
        <v>76504310</v>
      </c>
      <c r="BZ12" s="67">
        <f t="shared" si="2"/>
        <v>41622005</v>
      </c>
      <c r="CA12" s="67">
        <f t="shared" si="2"/>
        <v>531972910</v>
      </c>
      <c r="CB12" s="67">
        <f t="shared" si="2"/>
        <v>99336540</v>
      </c>
      <c r="CC12" s="67">
        <f t="shared" si="2"/>
        <v>69288455</v>
      </c>
      <c r="CD12" s="67">
        <f t="shared" si="2"/>
        <v>36885547</v>
      </c>
      <c r="CE12" s="67">
        <f t="shared" si="2"/>
        <v>456471508</v>
      </c>
      <c r="CF12" s="67">
        <f t="shared" si="2"/>
        <v>55961930</v>
      </c>
      <c r="CG12" s="67">
        <f t="shared" si="2"/>
        <v>15772908</v>
      </c>
      <c r="CH12" s="67">
        <f t="shared" si="2"/>
        <v>16900929</v>
      </c>
      <c r="CI12" s="67">
        <f t="shared" si="2"/>
        <v>19358401</v>
      </c>
      <c r="CJ12" s="67">
        <f t="shared" si="2"/>
        <v>9732927</v>
      </c>
      <c r="CK12" s="67">
        <f t="shared" si="2"/>
        <v>97047500</v>
      </c>
      <c r="CL12" s="67">
        <f t="shared" si="2"/>
        <v>34827007</v>
      </c>
      <c r="CM12" s="67">
        <f t="shared" si="2"/>
        <v>53869105</v>
      </c>
      <c r="CN12" s="232"/>
      <c r="CO12" s="233">
        <f t="shared" si="0"/>
        <v>6679512260</v>
      </c>
    </row>
    <row r="13" spans="2:93" ht="13.5" thickBot="1">
      <c r="B13" s="378" t="s">
        <v>1083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80"/>
    </row>
    <row r="14" spans="2:93" ht="12.75">
      <c r="B14" s="217" t="s">
        <v>577</v>
      </c>
      <c r="C14" s="234">
        <v>38357590</v>
      </c>
      <c r="D14" s="234">
        <v>1116000</v>
      </c>
      <c r="E14" s="234">
        <v>425440</v>
      </c>
      <c r="F14" s="234">
        <v>8754827</v>
      </c>
      <c r="G14" s="234">
        <v>147148</v>
      </c>
      <c r="H14" s="234">
        <v>26280</v>
      </c>
      <c r="I14" s="234">
        <v>19017</v>
      </c>
      <c r="J14" s="234">
        <v>75305</v>
      </c>
      <c r="K14" s="234">
        <v>132075</v>
      </c>
      <c r="L14" s="234">
        <v>159778</v>
      </c>
      <c r="M14" s="234">
        <v>448331</v>
      </c>
      <c r="N14" s="234">
        <v>42582</v>
      </c>
      <c r="O14" s="234">
        <v>89506</v>
      </c>
      <c r="P14" s="234">
        <v>72272</v>
      </c>
      <c r="Q14" s="234">
        <v>64277</v>
      </c>
      <c r="R14" s="234">
        <v>23942</v>
      </c>
      <c r="S14" s="234">
        <v>284266</v>
      </c>
      <c r="T14" s="234">
        <v>39872</v>
      </c>
      <c r="U14" s="234"/>
      <c r="V14" s="234">
        <v>222400</v>
      </c>
      <c r="W14" s="234">
        <v>167648</v>
      </c>
      <c r="X14" s="234">
        <v>120190</v>
      </c>
      <c r="Y14" s="234">
        <v>158745</v>
      </c>
      <c r="Z14" s="234">
        <v>567614</v>
      </c>
      <c r="AA14" s="234">
        <v>468000</v>
      </c>
      <c r="AB14" s="234">
        <v>1039316</v>
      </c>
      <c r="AC14" s="234">
        <v>1202400</v>
      </c>
      <c r="AD14" s="234">
        <v>1193685</v>
      </c>
      <c r="AE14" s="234">
        <v>2033247</v>
      </c>
      <c r="AF14" s="234">
        <v>595485</v>
      </c>
      <c r="AG14" s="234">
        <v>1139033</v>
      </c>
      <c r="AH14" s="234">
        <v>2568000</v>
      </c>
      <c r="AI14" s="234">
        <v>1239200</v>
      </c>
      <c r="AJ14" s="234">
        <v>1723642</v>
      </c>
      <c r="AK14" s="234">
        <v>963465</v>
      </c>
      <c r="AL14" s="234">
        <v>1641210</v>
      </c>
      <c r="AM14" s="234">
        <v>722297</v>
      </c>
      <c r="AN14" s="234">
        <v>2438575</v>
      </c>
      <c r="AO14" s="234">
        <v>1566508</v>
      </c>
      <c r="AP14" s="234">
        <v>1188684</v>
      </c>
      <c r="AQ14" s="234">
        <v>777311</v>
      </c>
      <c r="AR14" s="234">
        <v>1098934</v>
      </c>
      <c r="AS14" s="234">
        <v>1605251</v>
      </c>
      <c r="AT14" s="234">
        <v>1809026</v>
      </c>
      <c r="AU14" s="234">
        <v>767389</v>
      </c>
      <c r="AV14" s="234">
        <v>943765</v>
      </c>
      <c r="AW14" s="234">
        <v>1062276</v>
      </c>
      <c r="AX14" s="234">
        <v>1120000</v>
      </c>
      <c r="AY14" s="234">
        <v>2424000</v>
      </c>
      <c r="AZ14" s="234">
        <v>4353600</v>
      </c>
      <c r="BA14" s="234">
        <v>1417986</v>
      </c>
      <c r="BB14" s="234">
        <v>3196556</v>
      </c>
      <c r="BC14" s="234">
        <v>904000</v>
      </c>
      <c r="BD14" s="234">
        <v>1560862</v>
      </c>
      <c r="BE14" s="234">
        <v>737398</v>
      </c>
      <c r="BF14" s="234">
        <v>531105</v>
      </c>
      <c r="BG14" s="234">
        <v>93927</v>
      </c>
      <c r="BH14" s="234">
        <v>98440</v>
      </c>
      <c r="BI14" s="234">
        <v>124160</v>
      </c>
      <c r="BJ14" s="234">
        <v>58200</v>
      </c>
      <c r="BK14" s="234">
        <v>54111</v>
      </c>
      <c r="BL14" s="234">
        <v>169240</v>
      </c>
      <c r="BM14" s="234">
        <v>179280</v>
      </c>
      <c r="BN14" s="234">
        <v>289920</v>
      </c>
      <c r="BO14" s="234">
        <v>161356</v>
      </c>
      <c r="BP14" s="234">
        <v>85385</v>
      </c>
      <c r="BQ14" s="234">
        <v>76328</v>
      </c>
      <c r="BR14" s="234">
        <v>92764</v>
      </c>
      <c r="BS14" s="234">
        <v>458604</v>
      </c>
      <c r="BT14" s="234">
        <v>60187</v>
      </c>
      <c r="BU14" s="234">
        <v>34883</v>
      </c>
      <c r="BV14" s="234">
        <v>60680</v>
      </c>
      <c r="BW14" s="234">
        <v>50420</v>
      </c>
      <c r="BX14" s="234">
        <v>121983</v>
      </c>
      <c r="BY14" s="234">
        <v>561947</v>
      </c>
      <c r="BZ14" s="234">
        <v>1000000</v>
      </c>
      <c r="CA14" s="234">
        <v>1664080</v>
      </c>
      <c r="CB14" s="234">
        <v>77580716</v>
      </c>
      <c r="CC14" s="234">
        <v>41604665</v>
      </c>
      <c r="CD14" s="234">
        <v>43186872</v>
      </c>
      <c r="CE14" s="234">
        <v>51079875</v>
      </c>
      <c r="CF14" s="234">
        <v>78280</v>
      </c>
      <c r="CG14" s="234">
        <v>63756</v>
      </c>
      <c r="CH14" s="234">
        <v>85644</v>
      </c>
      <c r="CI14" s="234">
        <v>27672</v>
      </c>
      <c r="CJ14" s="234">
        <v>46892</v>
      </c>
      <c r="CK14" s="234">
        <v>958480</v>
      </c>
      <c r="CL14" s="234">
        <v>8039540</v>
      </c>
      <c r="CM14" s="234">
        <v>3199608</v>
      </c>
      <c r="CN14" s="81"/>
      <c r="CO14" s="100">
        <f>SUM(C14:CN14)</f>
        <v>328995206</v>
      </c>
    </row>
    <row r="15" spans="2:93" ht="12.75">
      <c r="B15" s="218" t="s">
        <v>578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73"/>
      <c r="CO15" s="99">
        <f>SUM(C15:CN15)</f>
        <v>0</v>
      </c>
    </row>
    <row r="16" spans="2:93" ht="12.75">
      <c r="B16" s="218" t="s">
        <v>579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73"/>
      <c r="AH16" s="235"/>
      <c r="AI16" s="235"/>
      <c r="AJ16" s="235"/>
      <c r="AK16" s="235"/>
      <c r="AL16" s="235"/>
      <c r="AM16" s="73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6"/>
      <c r="BA16" s="73"/>
      <c r="BB16" s="235"/>
      <c r="BC16" s="73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73"/>
      <c r="BT16" s="73"/>
      <c r="BU16" s="73"/>
      <c r="BV16" s="73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73"/>
      <c r="CO16" s="99"/>
    </row>
    <row r="17" spans="2:93" ht="12.75">
      <c r="B17" s="218" t="s">
        <v>580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73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153"/>
      <c r="BD17" s="235"/>
      <c r="BE17" s="235"/>
      <c r="BF17" s="235"/>
      <c r="BG17" s="235"/>
      <c r="BH17" s="73"/>
      <c r="BI17" s="153"/>
      <c r="BJ17" s="159"/>
      <c r="BK17" s="154"/>
      <c r="BL17" s="154"/>
      <c r="BM17" s="73"/>
      <c r="BN17" s="235"/>
      <c r="BO17" s="235"/>
      <c r="BP17" s="235"/>
      <c r="BQ17" s="235"/>
      <c r="BR17" s="235"/>
      <c r="BS17" s="235"/>
      <c r="BT17" s="153"/>
      <c r="BU17" s="73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73"/>
      <c r="CO17" s="99"/>
    </row>
    <row r="18" spans="2:93" ht="24">
      <c r="B18" s="218" t="s">
        <v>621</v>
      </c>
      <c r="C18" s="235"/>
      <c r="D18" s="235"/>
      <c r="E18" s="235"/>
      <c r="F18" s="235"/>
      <c r="G18" s="235"/>
      <c r="H18" s="235"/>
      <c r="I18" s="73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153"/>
      <c r="BG18" s="235"/>
      <c r="BH18" s="154"/>
      <c r="BI18" s="154"/>
      <c r="BJ18" s="73"/>
      <c r="BK18" s="73"/>
      <c r="BL18" s="73"/>
      <c r="BM18" s="73"/>
      <c r="BN18" s="235"/>
      <c r="BO18" s="235"/>
      <c r="BP18" s="235"/>
      <c r="BQ18" s="235"/>
      <c r="BR18" s="235"/>
      <c r="BS18" s="73"/>
      <c r="BT18" s="154"/>
      <c r="BU18" s="73"/>
      <c r="BV18" s="73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73"/>
      <c r="CO18" s="99"/>
    </row>
    <row r="19" spans="2:93" ht="12.75">
      <c r="B19" s="218" t="s">
        <v>581</v>
      </c>
      <c r="C19" s="235"/>
      <c r="D19" s="235"/>
      <c r="E19" s="73"/>
      <c r="F19" s="235"/>
      <c r="G19" s="235"/>
      <c r="H19" s="73"/>
      <c r="I19" s="73"/>
      <c r="J19" s="73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73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73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154"/>
      <c r="BH19" s="154"/>
      <c r="BI19" s="73"/>
      <c r="BJ19" s="73"/>
      <c r="BK19" s="73"/>
      <c r="BL19" s="73"/>
      <c r="BM19" s="73"/>
      <c r="BN19" s="235"/>
      <c r="BO19" s="73"/>
      <c r="BP19" s="73"/>
      <c r="BQ19" s="235"/>
      <c r="BR19" s="235"/>
      <c r="BS19" s="73"/>
      <c r="BT19" s="235"/>
      <c r="BU19" s="235"/>
      <c r="BV19" s="235"/>
      <c r="BW19" s="73"/>
      <c r="BX19" s="73"/>
      <c r="BY19" s="235"/>
      <c r="BZ19" s="73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73"/>
      <c r="CL19" s="235"/>
      <c r="CM19" s="235"/>
      <c r="CN19" s="73"/>
      <c r="CO19" s="99"/>
    </row>
    <row r="20" spans="2:93" ht="24">
      <c r="B20" s="218" t="s">
        <v>582</v>
      </c>
      <c r="C20" s="235"/>
      <c r="D20" s="235"/>
      <c r="E20" s="73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6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73"/>
      <c r="BC20" s="73"/>
      <c r="BD20" s="235"/>
      <c r="BE20" s="73"/>
      <c r="BF20" s="73"/>
      <c r="BG20" s="73"/>
      <c r="BH20" s="73"/>
      <c r="BI20" s="73"/>
      <c r="BJ20" s="153"/>
      <c r="BK20" s="73"/>
      <c r="BL20" s="73"/>
      <c r="BM20" s="73"/>
      <c r="BN20" s="235"/>
      <c r="BO20" s="235"/>
      <c r="BP20" s="235"/>
      <c r="BQ20" s="153"/>
      <c r="BR20" s="235"/>
      <c r="BS20" s="154"/>
      <c r="BT20" s="73"/>
      <c r="BU20" s="73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73"/>
      <c r="CO20" s="99"/>
    </row>
    <row r="21" spans="2:93" ht="24">
      <c r="B21" s="218" t="s">
        <v>623</v>
      </c>
      <c r="C21" s="235"/>
      <c r="D21" s="235"/>
      <c r="E21" s="73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6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73"/>
      <c r="BC21" s="73"/>
      <c r="BD21" s="235"/>
      <c r="BE21" s="73"/>
      <c r="BF21" s="73"/>
      <c r="BG21" s="73"/>
      <c r="BH21" s="73"/>
      <c r="BI21" s="73"/>
      <c r="BJ21" s="153"/>
      <c r="BK21" s="73"/>
      <c r="BL21" s="73"/>
      <c r="BM21" s="73"/>
      <c r="BN21" s="235"/>
      <c r="BO21" s="235"/>
      <c r="BP21" s="235"/>
      <c r="BQ21" s="153"/>
      <c r="BR21" s="235"/>
      <c r="BS21" s="154"/>
      <c r="BT21" s="73"/>
      <c r="BU21" s="73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73"/>
      <c r="CI21" s="73"/>
      <c r="CJ21" s="73"/>
      <c r="CK21" s="73"/>
      <c r="CL21" s="73"/>
      <c r="CM21" s="73"/>
      <c r="CN21" s="73"/>
      <c r="CO21" s="99"/>
    </row>
    <row r="22" spans="2:93" s="2" customFormat="1" ht="13.5" thickBot="1">
      <c r="B22" s="220" t="s">
        <v>622</v>
      </c>
      <c r="C22" s="67">
        <f>SUM(C14:C21)</f>
        <v>38357590</v>
      </c>
      <c r="D22" s="67">
        <f aca="true" t="shared" si="3" ref="D22:BO22">SUM(D14:D21)</f>
        <v>1116000</v>
      </c>
      <c r="E22" s="67">
        <f t="shared" si="3"/>
        <v>425440</v>
      </c>
      <c r="F22" s="67">
        <f t="shared" si="3"/>
        <v>8754827</v>
      </c>
      <c r="G22" s="67">
        <f t="shared" si="3"/>
        <v>147148</v>
      </c>
      <c r="H22" s="67">
        <f t="shared" si="3"/>
        <v>26280</v>
      </c>
      <c r="I22" s="67">
        <f t="shared" si="3"/>
        <v>19017</v>
      </c>
      <c r="J22" s="67">
        <f t="shared" si="3"/>
        <v>75305</v>
      </c>
      <c r="K22" s="67">
        <f t="shared" si="3"/>
        <v>132075</v>
      </c>
      <c r="L22" s="67">
        <f t="shared" si="3"/>
        <v>159778</v>
      </c>
      <c r="M22" s="67">
        <f t="shared" si="3"/>
        <v>448331</v>
      </c>
      <c r="N22" s="67">
        <f t="shared" si="3"/>
        <v>42582</v>
      </c>
      <c r="O22" s="67">
        <f t="shared" si="3"/>
        <v>89506</v>
      </c>
      <c r="P22" s="67">
        <f t="shared" si="3"/>
        <v>72272</v>
      </c>
      <c r="Q22" s="67">
        <f t="shared" si="3"/>
        <v>64277</v>
      </c>
      <c r="R22" s="67">
        <f t="shared" si="3"/>
        <v>23942</v>
      </c>
      <c r="S22" s="67">
        <f t="shared" si="3"/>
        <v>284266</v>
      </c>
      <c r="T22" s="67">
        <f t="shared" si="3"/>
        <v>39872</v>
      </c>
      <c r="U22" s="67"/>
      <c r="V22" s="67">
        <f t="shared" si="3"/>
        <v>222400</v>
      </c>
      <c r="W22" s="67">
        <f t="shared" si="3"/>
        <v>167648</v>
      </c>
      <c r="X22" s="67">
        <f t="shared" si="3"/>
        <v>120190</v>
      </c>
      <c r="Y22" s="67">
        <f t="shared" si="3"/>
        <v>158745</v>
      </c>
      <c r="Z22" s="67">
        <f t="shared" si="3"/>
        <v>567614</v>
      </c>
      <c r="AA22" s="67">
        <f t="shared" si="3"/>
        <v>468000</v>
      </c>
      <c r="AB22" s="67">
        <f t="shared" si="3"/>
        <v>1039316</v>
      </c>
      <c r="AC22" s="67">
        <f t="shared" si="3"/>
        <v>1202400</v>
      </c>
      <c r="AD22" s="67">
        <f t="shared" si="3"/>
        <v>1193685</v>
      </c>
      <c r="AE22" s="67">
        <f t="shared" si="3"/>
        <v>2033247</v>
      </c>
      <c r="AF22" s="67">
        <f t="shared" si="3"/>
        <v>595485</v>
      </c>
      <c r="AG22" s="67">
        <f t="shared" si="3"/>
        <v>1139033</v>
      </c>
      <c r="AH22" s="67">
        <f t="shared" si="3"/>
        <v>2568000</v>
      </c>
      <c r="AI22" s="67">
        <f t="shared" si="3"/>
        <v>1239200</v>
      </c>
      <c r="AJ22" s="67">
        <f t="shared" si="3"/>
        <v>1723642</v>
      </c>
      <c r="AK22" s="67">
        <f t="shared" si="3"/>
        <v>963465</v>
      </c>
      <c r="AL22" s="67">
        <f t="shared" si="3"/>
        <v>1641210</v>
      </c>
      <c r="AM22" s="67">
        <f t="shared" si="3"/>
        <v>722297</v>
      </c>
      <c r="AN22" s="67">
        <f t="shared" si="3"/>
        <v>2438575</v>
      </c>
      <c r="AO22" s="67">
        <f t="shared" si="3"/>
        <v>1566508</v>
      </c>
      <c r="AP22" s="67">
        <f t="shared" si="3"/>
        <v>1188684</v>
      </c>
      <c r="AQ22" s="67">
        <f t="shared" si="3"/>
        <v>777311</v>
      </c>
      <c r="AR22" s="67">
        <f t="shared" si="3"/>
        <v>1098934</v>
      </c>
      <c r="AS22" s="67">
        <f t="shared" si="3"/>
        <v>1605251</v>
      </c>
      <c r="AT22" s="67">
        <f t="shared" si="3"/>
        <v>1809026</v>
      </c>
      <c r="AU22" s="67">
        <f t="shared" si="3"/>
        <v>767389</v>
      </c>
      <c r="AV22" s="67">
        <f t="shared" si="3"/>
        <v>943765</v>
      </c>
      <c r="AW22" s="67">
        <f t="shared" si="3"/>
        <v>1062276</v>
      </c>
      <c r="AX22" s="67">
        <f t="shared" si="3"/>
        <v>1120000</v>
      </c>
      <c r="AY22" s="67">
        <f t="shared" si="3"/>
        <v>2424000</v>
      </c>
      <c r="AZ22" s="67">
        <f t="shared" si="3"/>
        <v>4353600</v>
      </c>
      <c r="BA22" s="67">
        <f t="shared" si="3"/>
        <v>1417986</v>
      </c>
      <c r="BB22" s="67">
        <f t="shared" si="3"/>
        <v>3196556</v>
      </c>
      <c r="BC22" s="67">
        <f t="shared" si="3"/>
        <v>904000</v>
      </c>
      <c r="BD22" s="67">
        <f t="shared" si="3"/>
        <v>1560862</v>
      </c>
      <c r="BE22" s="67">
        <f t="shared" si="3"/>
        <v>737398</v>
      </c>
      <c r="BF22" s="67">
        <f t="shared" si="3"/>
        <v>531105</v>
      </c>
      <c r="BG22" s="67">
        <f t="shared" si="3"/>
        <v>93927</v>
      </c>
      <c r="BH22" s="67">
        <f t="shared" si="3"/>
        <v>98440</v>
      </c>
      <c r="BI22" s="67">
        <f t="shared" si="3"/>
        <v>124160</v>
      </c>
      <c r="BJ22" s="67">
        <f t="shared" si="3"/>
        <v>58200</v>
      </c>
      <c r="BK22" s="67">
        <f t="shared" si="3"/>
        <v>54111</v>
      </c>
      <c r="BL22" s="67">
        <f t="shared" si="3"/>
        <v>169240</v>
      </c>
      <c r="BM22" s="67">
        <f t="shared" si="3"/>
        <v>179280</v>
      </c>
      <c r="BN22" s="67">
        <f t="shared" si="3"/>
        <v>289920</v>
      </c>
      <c r="BO22" s="67">
        <f t="shared" si="3"/>
        <v>161356</v>
      </c>
      <c r="BP22" s="67">
        <f aca="true" t="shared" si="4" ref="BP22:CM22">SUM(BP14:BP21)</f>
        <v>85385</v>
      </c>
      <c r="BQ22" s="67">
        <f t="shared" si="4"/>
        <v>76328</v>
      </c>
      <c r="BR22" s="67">
        <f t="shared" si="4"/>
        <v>92764</v>
      </c>
      <c r="BS22" s="67">
        <f t="shared" si="4"/>
        <v>458604</v>
      </c>
      <c r="BT22" s="67">
        <f t="shared" si="4"/>
        <v>60187</v>
      </c>
      <c r="BU22" s="67">
        <f t="shared" si="4"/>
        <v>34883</v>
      </c>
      <c r="BV22" s="67">
        <f t="shared" si="4"/>
        <v>60680</v>
      </c>
      <c r="BW22" s="67">
        <f t="shared" si="4"/>
        <v>50420</v>
      </c>
      <c r="BX22" s="67">
        <f t="shared" si="4"/>
        <v>121983</v>
      </c>
      <c r="BY22" s="67">
        <f t="shared" si="4"/>
        <v>561947</v>
      </c>
      <c r="BZ22" s="67">
        <f t="shared" si="4"/>
        <v>1000000</v>
      </c>
      <c r="CA22" s="67">
        <f t="shared" si="4"/>
        <v>1664080</v>
      </c>
      <c r="CB22" s="67">
        <f t="shared" si="4"/>
        <v>77580716</v>
      </c>
      <c r="CC22" s="67">
        <f t="shared" si="4"/>
        <v>41604665</v>
      </c>
      <c r="CD22" s="67">
        <f t="shared" si="4"/>
        <v>43186872</v>
      </c>
      <c r="CE22" s="67">
        <f t="shared" si="4"/>
        <v>51079875</v>
      </c>
      <c r="CF22" s="67">
        <f t="shared" si="4"/>
        <v>78280</v>
      </c>
      <c r="CG22" s="67">
        <f t="shared" si="4"/>
        <v>63756</v>
      </c>
      <c r="CH22" s="67">
        <f t="shared" si="4"/>
        <v>85644</v>
      </c>
      <c r="CI22" s="67">
        <f t="shared" si="4"/>
        <v>27672</v>
      </c>
      <c r="CJ22" s="67">
        <f t="shared" si="4"/>
        <v>46892</v>
      </c>
      <c r="CK22" s="67">
        <f t="shared" si="4"/>
        <v>958480</v>
      </c>
      <c r="CL22" s="67">
        <f t="shared" si="4"/>
        <v>8039540</v>
      </c>
      <c r="CM22" s="67">
        <f t="shared" si="4"/>
        <v>3199608</v>
      </c>
      <c r="CN22" s="232"/>
      <c r="CO22" s="68">
        <f>SUM(C22:CN22)</f>
        <v>328995206</v>
      </c>
    </row>
    <row r="23" spans="2:93" ht="13.5" thickBot="1">
      <c r="B23" s="385" t="s">
        <v>569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7"/>
    </row>
    <row r="24" spans="2:93" ht="14.25" customHeight="1">
      <c r="B24" s="217" t="s">
        <v>583</v>
      </c>
      <c r="C24" s="69">
        <v>66058410</v>
      </c>
      <c r="D24" s="69">
        <v>21284000</v>
      </c>
      <c r="E24" s="69">
        <v>3574560</v>
      </c>
      <c r="F24" s="69">
        <v>35899174</v>
      </c>
      <c r="G24" s="69">
        <v>9052852</v>
      </c>
      <c r="H24" s="69">
        <v>1221720</v>
      </c>
      <c r="I24" s="69">
        <v>1644983</v>
      </c>
      <c r="J24" s="69">
        <v>2724695</v>
      </c>
      <c r="K24" s="81">
        <v>1531925</v>
      </c>
      <c r="L24" s="69">
        <v>422622</v>
      </c>
      <c r="M24" s="69">
        <v>2630069</v>
      </c>
      <c r="N24" s="69">
        <v>2037418</v>
      </c>
      <c r="O24" s="69">
        <v>492894</v>
      </c>
      <c r="P24" s="69">
        <v>247728</v>
      </c>
      <c r="Q24" s="69">
        <v>268523</v>
      </c>
      <c r="R24" s="69">
        <v>891258</v>
      </c>
      <c r="S24" s="69">
        <v>6371734</v>
      </c>
      <c r="T24" s="69">
        <v>520128</v>
      </c>
      <c r="U24" s="69">
        <v>16000000</v>
      </c>
      <c r="V24" s="69">
        <v>300977600</v>
      </c>
      <c r="W24" s="69">
        <v>1496352</v>
      </c>
      <c r="X24" s="69">
        <v>1479810</v>
      </c>
      <c r="Y24" s="69">
        <v>1089255</v>
      </c>
      <c r="Z24" s="69">
        <v>680386</v>
      </c>
      <c r="AA24" s="69">
        <v>2399278</v>
      </c>
      <c r="AB24" s="69">
        <v>17347782</v>
      </c>
      <c r="AC24" s="69">
        <v>4661508</v>
      </c>
      <c r="AD24" s="69">
        <v>2487373</v>
      </c>
      <c r="AE24" s="69">
        <v>11100263</v>
      </c>
      <c r="AF24" s="69">
        <v>2841580</v>
      </c>
      <c r="AG24" s="69">
        <v>13267769</v>
      </c>
      <c r="AH24" s="69">
        <v>11407300</v>
      </c>
      <c r="AI24" s="69">
        <v>2683600</v>
      </c>
      <c r="AJ24" s="69">
        <v>4762458</v>
      </c>
      <c r="AK24" s="69">
        <v>4461844</v>
      </c>
      <c r="AL24" s="69">
        <v>5033590</v>
      </c>
      <c r="AM24" s="69">
        <v>3546127</v>
      </c>
      <c r="AN24" s="69">
        <v>12753167</v>
      </c>
      <c r="AO24" s="69">
        <v>5853389</v>
      </c>
      <c r="AP24" s="69">
        <v>4895316</v>
      </c>
      <c r="AQ24" s="69">
        <v>5201889</v>
      </c>
      <c r="AR24" s="69">
        <v>2908997</v>
      </c>
      <c r="AS24" s="69">
        <v>5937749</v>
      </c>
      <c r="AT24" s="69">
        <v>5444974</v>
      </c>
      <c r="AU24" s="69">
        <v>3057311</v>
      </c>
      <c r="AV24" s="69">
        <v>3774892</v>
      </c>
      <c r="AW24" s="69">
        <v>6384922</v>
      </c>
      <c r="AX24" s="69">
        <v>3415800</v>
      </c>
      <c r="AY24" s="69">
        <v>10143653</v>
      </c>
      <c r="AZ24" s="69">
        <v>6276000</v>
      </c>
      <c r="BA24" s="69">
        <v>4962484</v>
      </c>
      <c r="BB24" s="69">
        <v>8989444</v>
      </c>
      <c r="BC24" s="69">
        <v>1725100</v>
      </c>
      <c r="BD24" s="69">
        <v>8697138</v>
      </c>
      <c r="BE24" s="69">
        <v>3600702</v>
      </c>
      <c r="BF24" s="69">
        <v>2620395</v>
      </c>
      <c r="BG24" s="69">
        <v>904473</v>
      </c>
      <c r="BH24" s="69">
        <v>301560</v>
      </c>
      <c r="BI24" s="69">
        <v>275840</v>
      </c>
      <c r="BJ24" s="69">
        <v>341800</v>
      </c>
      <c r="BK24" s="69">
        <v>345889</v>
      </c>
      <c r="BL24" s="235">
        <v>230760</v>
      </c>
      <c r="BM24" s="69">
        <v>220720</v>
      </c>
      <c r="BN24" s="69">
        <v>2697280</v>
      </c>
      <c r="BO24" s="69">
        <v>518644</v>
      </c>
      <c r="BP24" s="69">
        <v>954615</v>
      </c>
      <c r="BQ24" s="69">
        <v>603672</v>
      </c>
      <c r="BR24" s="69">
        <v>614436</v>
      </c>
      <c r="BS24" s="69">
        <v>2770996</v>
      </c>
      <c r="BT24" s="69">
        <v>397413</v>
      </c>
      <c r="BU24" s="69">
        <v>405117</v>
      </c>
      <c r="BV24" s="69">
        <v>272120</v>
      </c>
      <c r="BW24" s="69">
        <v>573580</v>
      </c>
      <c r="BX24" s="69">
        <v>4454017</v>
      </c>
      <c r="BY24" s="69">
        <v>3718053</v>
      </c>
      <c r="BZ24" s="69">
        <v>1000000</v>
      </c>
      <c r="CA24" s="69">
        <v>3215920</v>
      </c>
      <c r="CB24" s="69">
        <v>574951084</v>
      </c>
      <c r="CC24" s="69">
        <v>167757135</v>
      </c>
      <c r="CD24" s="69">
        <v>101443768</v>
      </c>
      <c r="CE24" s="69">
        <v>122195125</v>
      </c>
      <c r="CF24" s="69">
        <v>681720</v>
      </c>
      <c r="CG24" s="69">
        <v>2456244</v>
      </c>
      <c r="CH24" s="69">
        <v>2354356</v>
      </c>
      <c r="CI24" s="69">
        <v>2884328</v>
      </c>
      <c r="CJ24" s="69">
        <v>713108</v>
      </c>
      <c r="CK24" s="69">
        <v>2369520</v>
      </c>
      <c r="CL24" s="69">
        <v>7160460</v>
      </c>
      <c r="CM24" s="69">
        <v>326128391</v>
      </c>
      <c r="CN24" s="81"/>
      <c r="CO24" s="100">
        <f>SUM(C24:CN24)</f>
        <v>2007154034</v>
      </c>
    </row>
    <row r="25" spans="2:93" ht="12.75">
      <c r="B25" s="218" t="s">
        <v>584</v>
      </c>
      <c r="C25" s="71"/>
      <c r="D25" s="73"/>
      <c r="E25" s="73"/>
      <c r="F25" s="71"/>
      <c r="G25" s="71"/>
      <c r="H25" s="71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3"/>
      <c r="BD25" s="71"/>
      <c r="BE25" s="71"/>
      <c r="BF25" s="71"/>
      <c r="BG25" s="73"/>
      <c r="BH25" s="73"/>
      <c r="BI25" s="73"/>
      <c r="BJ25" s="73"/>
      <c r="BK25" s="73"/>
      <c r="BL25" s="237"/>
      <c r="BM25" s="154"/>
      <c r="BN25" s="71"/>
      <c r="BO25" s="73"/>
      <c r="BP25" s="73"/>
      <c r="BQ25" s="71"/>
      <c r="BR25" s="71"/>
      <c r="BS25" s="73"/>
      <c r="BT25" s="73"/>
      <c r="BU25" s="73"/>
      <c r="BV25" s="73"/>
      <c r="BW25" s="71"/>
      <c r="BX25" s="159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3"/>
      <c r="CO25" s="99"/>
    </row>
    <row r="26" spans="2:93" ht="24">
      <c r="B26" s="219" t="s">
        <v>677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3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3"/>
      <c r="AQ26" s="73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3"/>
      <c r="BD26" s="71"/>
      <c r="BE26" s="73"/>
      <c r="BF26" s="73"/>
      <c r="BG26" s="71"/>
      <c r="BH26" s="73"/>
      <c r="BI26" s="73"/>
      <c r="BJ26" s="73"/>
      <c r="BK26" s="73"/>
      <c r="BL26" s="73"/>
      <c r="BM26" s="159"/>
      <c r="BN26" s="71"/>
      <c r="BO26" s="73"/>
      <c r="BP26" s="71"/>
      <c r="BQ26" s="73"/>
      <c r="BR26" s="71"/>
      <c r="BS26" s="71"/>
      <c r="BT26" s="71"/>
      <c r="BU26" s="73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3"/>
      <c r="CO26" s="99"/>
    </row>
    <row r="27" spans="2:93" ht="36">
      <c r="B27" s="218" t="s">
        <v>681</v>
      </c>
      <c r="C27" s="71"/>
      <c r="D27" s="71"/>
      <c r="E27" s="71"/>
      <c r="F27" s="71"/>
      <c r="G27" s="73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3"/>
      <c r="CO27" s="99"/>
    </row>
    <row r="28" spans="2:93" ht="12.75">
      <c r="B28" s="218" t="s">
        <v>585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3"/>
      <c r="BU28" s="73"/>
      <c r="BV28" s="73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3"/>
      <c r="CO28" s="99"/>
    </row>
    <row r="29" spans="2:93" ht="24">
      <c r="B29" s="218" t="s">
        <v>586</v>
      </c>
      <c r="C29" s="73"/>
      <c r="D29" s="71"/>
      <c r="E29" s="73"/>
      <c r="F29" s="73"/>
      <c r="G29" s="71"/>
      <c r="H29" s="71"/>
      <c r="I29" s="71"/>
      <c r="J29" s="73"/>
      <c r="K29" s="73"/>
      <c r="L29" s="73"/>
      <c r="M29" s="71"/>
      <c r="N29" s="73"/>
      <c r="O29" s="71"/>
      <c r="P29" s="71"/>
      <c r="Q29" s="71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115"/>
      <c r="AF29" s="115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153"/>
      <c r="BV29" s="153"/>
      <c r="BW29" s="73"/>
      <c r="BX29" s="154"/>
      <c r="BY29" s="154"/>
      <c r="BZ29" s="154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1"/>
      <c r="CL29" s="71"/>
      <c r="CM29" s="71"/>
      <c r="CN29" s="73"/>
      <c r="CO29" s="99"/>
    </row>
    <row r="30" spans="2:93" ht="12.75">
      <c r="B30" s="218" t="s">
        <v>587</v>
      </c>
      <c r="C30" s="71"/>
      <c r="D30" s="71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1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1"/>
      <c r="BM30" s="73"/>
      <c r="BN30" s="73"/>
      <c r="BO30" s="153"/>
      <c r="BP30" s="73"/>
      <c r="BQ30" s="73"/>
      <c r="BR30" s="73"/>
      <c r="BS30" s="73"/>
      <c r="BT30" s="73"/>
      <c r="BU30" s="73"/>
      <c r="BV30" s="73"/>
      <c r="BW30" s="73"/>
      <c r="BX30" s="159"/>
      <c r="BY30" s="159"/>
      <c r="BZ30" s="73"/>
      <c r="CA30" s="159"/>
      <c r="CB30" s="159"/>
      <c r="CC30" s="159"/>
      <c r="CD30" s="159"/>
      <c r="CE30" s="159"/>
      <c r="CF30" s="159"/>
      <c r="CG30" s="159"/>
      <c r="CH30" s="73"/>
      <c r="CI30" s="73"/>
      <c r="CJ30" s="73"/>
      <c r="CK30" s="73"/>
      <c r="CL30" s="73"/>
      <c r="CM30" s="73"/>
      <c r="CN30" s="73"/>
      <c r="CO30" s="99"/>
    </row>
    <row r="31" spans="2:93" ht="12.75">
      <c r="B31" s="218" t="s">
        <v>588</v>
      </c>
      <c r="C31" s="71"/>
      <c r="D31" s="71"/>
      <c r="E31" s="71"/>
      <c r="F31" s="71">
        <v>48000000</v>
      </c>
      <c r="G31" s="71"/>
      <c r="H31" s="71"/>
      <c r="I31" s="71"/>
      <c r="J31" s="71"/>
      <c r="K31" s="71"/>
      <c r="L31" s="115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115"/>
      <c r="Z31" s="71"/>
      <c r="AA31" s="71"/>
      <c r="AB31" s="71"/>
      <c r="AC31" s="71"/>
      <c r="AD31" s="115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>
        <v>72000000</v>
      </c>
      <c r="BH31" s="71"/>
      <c r="BI31" s="71"/>
      <c r="BJ31" s="71"/>
      <c r="BK31" s="71"/>
      <c r="BL31" s="73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3"/>
      <c r="CL31" s="73"/>
      <c r="CM31" s="73"/>
      <c r="CN31" s="73"/>
      <c r="CO31" s="99">
        <f>SUM(C31:CN31)</f>
        <v>120000000</v>
      </c>
    </row>
    <row r="32" spans="2:93" s="2" customFormat="1" ht="13.5" thickBot="1">
      <c r="B32" s="220" t="s">
        <v>830</v>
      </c>
      <c r="C32" s="67">
        <f>SUM(C24:C31)</f>
        <v>66058410</v>
      </c>
      <c r="D32" s="67">
        <f aca="true" t="shared" si="5" ref="D32:BO32">SUM(D24:D31)</f>
        <v>21284000</v>
      </c>
      <c r="E32" s="67">
        <f t="shared" si="5"/>
        <v>3574560</v>
      </c>
      <c r="F32" s="67">
        <f t="shared" si="5"/>
        <v>83899174</v>
      </c>
      <c r="G32" s="67">
        <f t="shared" si="5"/>
        <v>9052852</v>
      </c>
      <c r="H32" s="67">
        <f t="shared" si="5"/>
        <v>1221720</v>
      </c>
      <c r="I32" s="67">
        <f t="shared" si="5"/>
        <v>1644983</v>
      </c>
      <c r="J32" s="67">
        <f t="shared" si="5"/>
        <v>2724695</v>
      </c>
      <c r="K32" s="67">
        <f t="shared" si="5"/>
        <v>1531925</v>
      </c>
      <c r="L32" s="67">
        <f t="shared" si="5"/>
        <v>422622</v>
      </c>
      <c r="M32" s="67">
        <f t="shared" si="5"/>
        <v>2630069</v>
      </c>
      <c r="N32" s="67">
        <f t="shared" si="5"/>
        <v>2037418</v>
      </c>
      <c r="O32" s="67">
        <f t="shared" si="5"/>
        <v>492894</v>
      </c>
      <c r="P32" s="67">
        <f t="shared" si="5"/>
        <v>247728</v>
      </c>
      <c r="Q32" s="67">
        <f t="shared" si="5"/>
        <v>268523</v>
      </c>
      <c r="R32" s="67">
        <f t="shared" si="5"/>
        <v>891258</v>
      </c>
      <c r="S32" s="67">
        <f t="shared" si="5"/>
        <v>6371734</v>
      </c>
      <c r="T32" s="67">
        <f t="shared" si="5"/>
        <v>520128</v>
      </c>
      <c r="U32" s="67">
        <f t="shared" si="5"/>
        <v>16000000</v>
      </c>
      <c r="V32" s="67">
        <f t="shared" si="5"/>
        <v>300977600</v>
      </c>
      <c r="W32" s="67">
        <f t="shared" si="5"/>
        <v>1496352</v>
      </c>
      <c r="X32" s="67">
        <f t="shared" si="5"/>
        <v>1479810</v>
      </c>
      <c r="Y32" s="67">
        <f t="shared" si="5"/>
        <v>1089255</v>
      </c>
      <c r="Z32" s="67">
        <f t="shared" si="5"/>
        <v>680386</v>
      </c>
      <c r="AA32" s="67">
        <f t="shared" si="5"/>
        <v>2399278</v>
      </c>
      <c r="AB32" s="67">
        <f t="shared" si="5"/>
        <v>17347782</v>
      </c>
      <c r="AC32" s="67">
        <f t="shared" si="5"/>
        <v>4661508</v>
      </c>
      <c r="AD32" s="67">
        <f t="shared" si="5"/>
        <v>2487373</v>
      </c>
      <c r="AE32" s="67">
        <f t="shared" si="5"/>
        <v>11100263</v>
      </c>
      <c r="AF32" s="67">
        <f t="shared" si="5"/>
        <v>2841580</v>
      </c>
      <c r="AG32" s="67">
        <f t="shared" si="5"/>
        <v>13267769</v>
      </c>
      <c r="AH32" s="67">
        <f t="shared" si="5"/>
        <v>11407300</v>
      </c>
      <c r="AI32" s="67">
        <f t="shared" si="5"/>
        <v>2683600</v>
      </c>
      <c r="AJ32" s="67">
        <f t="shared" si="5"/>
        <v>4762458</v>
      </c>
      <c r="AK32" s="67">
        <f t="shared" si="5"/>
        <v>4461844</v>
      </c>
      <c r="AL32" s="67">
        <f t="shared" si="5"/>
        <v>5033590</v>
      </c>
      <c r="AM32" s="67">
        <f t="shared" si="5"/>
        <v>3546127</v>
      </c>
      <c r="AN32" s="67">
        <f t="shared" si="5"/>
        <v>12753167</v>
      </c>
      <c r="AO32" s="67">
        <f t="shared" si="5"/>
        <v>5853389</v>
      </c>
      <c r="AP32" s="67">
        <f t="shared" si="5"/>
        <v>4895316</v>
      </c>
      <c r="AQ32" s="67">
        <f t="shared" si="5"/>
        <v>5201889</v>
      </c>
      <c r="AR32" s="67">
        <f t="shared" si="5"/>
        <v>2908997</v>
      </c>
      <c r="AS32" s="67">
        <f t="shared" si="5"/>
        <v>5937749</v>
      </c>
      <c r="AT32" s="67">
        <f t="shared" si="5"/>
        <v>5444974</v>
      </c>
      <c r="AU32" s="67">
        <f t="shared" si="5"/>
        <v>3057311</v>
      </c>
      <c r="AV32" s="67">
        <f t="shared" si="5"/>
        <v>3774892</v>
      </c>
      <c r="AW32" s="67">
        <f t="shared" si="5"/>
        <v>6384922</v>
      </c>
      <c r="AX32" s="67">
        <f t="shared" si="5"/>
        <v>3415800</v>
      </c>
      <c r="AY32" s="67">
        <f t="shared" si="5"/>
        <v>10143653</v>
      </c>
      <c r="AZ32" s="67">
        <f t="shared" si="5"/>
        <v>6276000</v>
      </c>
      <c r="BA32" s="67">
        <f t="shared" si="5"/>
        <v>4962484</v>
      </c>
      <c r="BB32" s="67">
        <f t="shared" si="5"/>
        <v>8989444</v>
      </c>
      <c r="BC32" s="67">
        <f t="shared" si="5"/>
        <v>1725100</v>
      </c>
      <c r="BD32" s="67">
        <f t="shared" si="5"/>
        <v>8697138</v>
      </c>
      <c r="BE32" s="67">
        <f t="shared" si="5"/>
        <v>3600702</v>
      </c>
      <c r="BF32" s="67">
        <f t="shared" si="5"/>
        <v>2620395</v>
      </c>
      <c r="BG32" s="67">
        <f t="shared" si="5"/>
        <v>72904473</v>
      </c>
      <c r="BH32" s="67">
        <f t="shared" si="5"/>
        <v>301560</v>
      </c>
      <c r="BI32" s="67">
        <f t="shared" si="5"/>
        <v>275840</v>
      </c>
      <c r="BJ32" s="67">
        <f t="shared" si="5"/>
        <v>341800</v>
      </c>
      <c r="BK32" s="67">
        <f t="shared" si="5"/>
        <v>345889</v>
      </c>
      <c r="BL32" s="67">
        <f>SUM(BL24:BL31)</f>
        <v>230760</v>
      </c>
      <c r="BM32" s="67">
        <f t="shared" si="5"/>
        <v>220720</v>
      </c>
      <c r="BN32" s="67">
        <f t="shared" si="5"/>
        <v>2697280</v>
      </c>
      <c r="BO32" s="67">
        <f t="shared" si="5"/>
        <v>518644</v>
      </c>
      <c r="BP32" s="67">
        <f aca="true" t="shared" si="6" ref="BP32:CM32">SUM(BP24:BP31)</f>
        <v>954615</v>
      </c>
      <c r="BQ32" s="67">
        <f t="shared" si="6"/>
        <v>603672</v>
      </c>
      <c r="BR32" s="67">
        <f t="shared" si="6"/>
        <v>614436</v>
      </c>
      <c r="BS32" s="67">
        <f t="shared" si="6"/>
        <v>2770996</v>
      </c>
      <c r="BT32" s="67">
        <f t="shared" si="6"/>
        <v>397413</v>
      </c>
      <c r="BU32" s="67">
        <f t="shared" si="6"/>
        <v>405117</v>
      </c>
      <c r="BV32" s="67">
        <f t="shared" si="6"/>
        <v>272120</v>
      </c>
      <c r="BW32" s="67">
        <f t="shared" si="6"/>
        <v>573580</v>
      </c>
      <c r="BX32" s="67">
        <f t="shared" si="6"/>
        <v>4454017</v>
      </c>
      <c r="BY32" s="67">
        <f t="shared" si="6"/>
        <v>3718053</v>
      </c>
      <c r="BZ32" s="67">
        <f t="shared" si="6"/>
        <v>1000000</v>
      </c>
      <c r="CA32" s="67">
        <f t="shared" si="6"/>
        <v>3215920</v>
      </c>
      <c r="CB32" s="67">
        <f t="shared" si="6"/>
        <v>574951084</v>
      </c>
      <c r="CC32" s="67">
        <f t="shared" si="6"/>
        <v>167757135</v>
      </c>
      <c r="CD32" s="67">
        <f t="shared" si="6"/>
        <v>101443768</v>
      </c>
      <c r="CE32" s="67">
        <f t="shared" si="6"/>
        <v>122195125</v>
      </c>
      <c r="CF32" s="67">
        <f t="shared" si="6"/>
        <v>681720</v>
      </c>
      <c r="CG32" s="67">
        <f t="shared" si="6"/>
        <v>2456244</v>
      </c>
      <c r="CH32" s="67">
        <f t="shared" si="6"/>
        <v>2354356</v>
      </c>
      <c r="CI32" s="67">
        <f t="shared" si="6"/>
        <v>2884328</v>
      </c>
      <c r="CJ32" s="67">
        <f t="shared" si="6"/>
        <v>713108</v>
      </c>
      <c r="CK32" s="67">
        <f t="shared" si="6"/>
        <v>2369520</v>
      </c>
      <c r="CL32" s="67">
        <f t="shared" si="6"/>
        <v>7160460</v>
      </c>
      <c r="CM32" s="67">
        <f t="shared" si="6"/>
        <v>326128391</v>
      </c>
      <c r="CN32" s="232"/>
      <c r="CO32" s="233">
        <f>SUM(C32:CN32)</f>
        <v>2127154034</v>
      </c>
    </row>
    <row r="33" spans="2:93" s="2" customFormat="1" ht="13.5" thickBot="1">
      <c r="B33" s="378" t="s">
        <v>570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80"/>
    </row>
    <row r="34" spans="2:93" s="2" customFormat="1" ht="12.75">
      <c r="B34" s="217" t="s">
        <v>589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1">
        <v>98400000</v>
      </c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100">
        <f>SUM(C34:CN34)</f>
        <v>98400000</v>
      </c>
    </row>
    <row r="35" spans="2:93" s="2" customFormat="1" ht="13.5" thickBot="1">
      <c r="B35" s="220" t="s">
        <v>831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>
        <f>SUM(CB34)</f>
        <v>98400000</v>
      </c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8">
        <f>SUM(C35:CN35)</f>
        <v>98400000</v>
      </c>
    </row>
    <row r="36" spans="2:93" ht="13.5" customHeight="1" thickBot="1">
      <c r="B36" s="378" t="s">
        <v>238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80"/>
    </row>
    <row r="37" spans="2:93" ht="36">
      <c r="B37" s="246" t="s">
        <v>595</v>
      </c>
      <c r="C37" s="147"/>
      <c r="D37" s="147"/>
      <c r="E37" s="14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85"/>
      <c r="BY37" s="97"/>
      <c r="BZ37" s="97"/>
      <c r="CA37" s="97"/>
      <c r="CB37" s="97"/>
      <c r="CC37" s="97"/>
      <c r="CD37" s="97"/>
      <c r="CE37" s="97"/>
      <c r="CF37" s="97"/>
      <c r="CG37" s="97"/>
      <c r="CH37" s="147"/>
      <c r="CI37" s="147"/>
      <c r="CJ37" s="147"/>
      <c r="CK37" s="147"/>
      <c r="CL37" s="97"/>
      <c r="CM37" s="144"/>
      <c r="CN37" s="147"/>
      <c r="CO37" s="238"/>
    </row>
    <row r="38" spans="2:93" ht="13.5" thickBot="1">
      <c r="B38" s="225" t="s">
        <v>837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232"/>
      <c r="CO38" s="233"/>
    </row>
    <row r="39" spans="2:93" ht="13.5" thickBot="1">
      <c r="B39" s="378" t="s">
        <v>917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79"/>
      <c r="CL39" s="379"/>
      <c r="CM39" s="379"/>
      <c r="CN39" s="379"/>
      <c r="CO39" s="380"/>
    </row>
    <row r="40" spans="2:93" ht="12.75">
      <c r="B40" s="254" t="s">
        <v>815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84"/>
      <c r="CI40" s="84"/>
      <c r="CJ40" s="84"/>
      <c r="CK40" s="84"/>
      <c r="CL40" s="84"/>
      <c r="CM40" s="84"/>
      <c r="CN40" s="84">
        <v>73747300</v>
      </c>
      <c r="CO40" s="86">
        <f>SUM(C40:CN40)</f>
        <v>73747300</v>
      </c>
    </row>
    <row r="41" spans="2:93" ht="13.5" thickBot="1">
      <c r="B41" s="220" t="s">
        <v>875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>
        <f>SUM(CN40)</f>
        <v>73747300</v>
      </c>
      <c r="CO41" s="68">
        <f>SUM(C41:CN41)</f>
        <v>73747300</v>
      </c>
    </row>
    <row r="42" spans="2:93" ht="13.5" thickBot="1">
      <c r="B42" s="248" t="s">
        <v>874</v>
      </c>
      <c r="C42" s="120">
        <f aca="true" t="shared" si="7" ref="C42:BN42">SUM(C41,C38,C35,C32,C22,C12)</f>
        <v>320351703</v>
      </c>
      <c r="D42" s="120">
        <f t="shared" si="7"/>
        <v>66133337</v>
      </c>
      <c r="E42" s="120">
        <f t="shared" si="7"/>
        <v>102381781</v>
      </c>
      <c r="F42" s="120">
        <f t="shared" si="7"/>
        <v>1646377280</v>
      </c>
      <c r="G42" s="120">
        <f t="shared" si="7"/>
        <v>46561834</v>
      </c>
      <c r="H42" s="120">
        <f t="shared" si="7"/>
        <v>40056773</v>
      </c>
      <c r="I42" s="120">
        <f t="shared" si="7"/>
        <v>22505007</v>
      </c>
      <c r="J42" s="120">
        <f t="shared" si="7"/>
        <v>25894849</v>
      </c>
      <c r="K42" s="120">
        <f t="shared" si="7"/>
        <v>12180694</v>
      </c>
      <c r="L42" s="120">
        <f t="shared" si="7"/>
        <v>328046101</v>
      </c>
      <c r="M42" s="120">
        <f t="shared" si="7"/>
        <v>387294790</v>
      </c>
      <c r="N42" s="120">
        <f t="shared" si="7"/>
        <v>31154947</v>
      </c>
      <c r="O42" s="120">
        <f t="shared" si="7"/>
        <v>57920943</v>
      </c>
      <c r="P42" s="120">
        <f t="shared" si="7"/>
        <v>28547070</v>
      </c>
      <c r="Q42" s="120">
        <f t="shared" si="7"/>
        <v>20369804</v>
      </c>
      <c r="R42" s="120">
        <f t="shared" si="7"/>
        <v>31726803</v>
      </c>
      <c r="S42" s="120">
        <f t="shared" si="7"/>
        <v>18536420</v>
      </c>
      <c r="T42" s="120">
        <f t="shared" si="7"/>
        <v>108380624</v>
      </c>
      <c r="U42" s="120">
        <f t="shared" si="7"/>
        <v>16000000</v>
      </c>
      <c r="V42" s="120">
        <f t="shared" si="7"/>
        <v>467401218</v>
      </c>
      <c r="W42" s="120">
        <f t="shared" si="7"/>
        <v>29291771</v>
      </c>
      <c r="X42" s="120">
        <f t="shared" si="7"/>
        <v>25277610</v>
      </c>
      <c r="Y42" s="120">
        <f t="shared" si="7"/>
        <v>54350363</v>
      </c>
      <c r="Z42" s="120">
        <f t="shared" si="7"/>
        <v>17606996</v>
      </c>
      <c r="AA42" s="120">
        <f t="shared" si="7"/>
        <v>18506438</v>
      </c>
      <c r="AB42" s="120">
        <f t="shared" si="7"/>
        <v>60540259</v>
      </c>
      <c r="AC42" s="120">
        <f t="shared" si="7"/>
        <v>22127585</v>
      </c>
      <c r="AD42" s="120">
        <f t="shared" si="7"/>
        <v>15785278</v>
      </c>
      <c r="AE42" s="120">
        <f t="shared" si="7"/>
        <v>41452208</v>
      </c>
      <c r="AF42" s="120">
        <f t="shared" si="7"/>
        <v>19480524</v>
      </c>
      <c r="AG42" s="120">
        <f t="shared" si="7"/>
        <v>42094556</v>
      </c>
      <c r="AH42" s="120">
        <f t="shared" si="7"/>
        <v>50497976</v>
      </c>
      <c r="AI42" s="120">
        <f t="shared" si="7"/>
        <v>103064156</v>
      </c>
      <c r="AJ42" s="120">
        <f t="shared" si="7"/>
        <v>22790720</v>
      </c>
      <c r="AK42" s="120">
        <f t="shared" si="7"/>
        <v>26624471</v>
      </c>
      <c r="AL42" s="120">
        <f t="shared" si="7"/>
        <v>33596963</v>
      </c>
      <c r="AM42" s="120">
        <f t="shared" si="7"/>
        <v>24361723</v>
      </c>
      <c r="AN42" s="120">
        <f t="shared" si="7"/>
        <v>64182100</v>
      </c>
      <c r="AO42" s="120">
        <f t="shared" si="7"/>
        <v>44738447</v>
      </c>
      <c r="AP42" s="120">
        <f t="shared" si="7"/>
        <v>36718377</v>
      </c>
      <c r="AQ42" s="120">
        <f t="shared" si="7"/>
        <v>25157792</v>
      </c>
      <c r="AR42" s="120">
        <f t="shared" si="7"/>
        <v>20696276</v>
      </c>
      <c r="AS42" s="120">
        <f t="shared" si="7"/>
        <v>34969918</v>
      </c>
      <c r="AT42" s="120">
        <f t="shared" si="7"/>
        <v>31310454</v>
      </c>
      <c r="AU42" s="120">
        <f t="shared" si="7"/>
        <v>26878294</v>
      </c>
      <c r="AV42" s="120">
        <f t="shared" si="7"/>
        <v>22330998</v>
      </c>
      <c r="AW42" s="120">
        <f t="shared" si="7"/>
        <v>26024889</v>
      </c>
      <c r="AX42" s="120">
        <f t="shared" si="7"/>
        <v>25979252</v>
      </c>
      <c r="AY42" s="120">
        <f t="shared" si="7"/>
        <v>52634467</v>
      </c>
      <c r="AZ42" s="120">
        <f t="shared" si="7"/>
        <v>47479107</v>
      </c>
      <c r="BA42" s="120">
        <f t="shared" si="7"/>
        <v>25110661</v>
      </c>
      <c r="BB42" s="120">
        <f t="shared" si="7"/>
        <v>51656761</v>
      </c>
      <c r="BC42" s="120">
        <f t="shared" si="7"/>
        <v>17268424</v>
      </c>
      <c r="BD42" s="120">
        <f t="shared" si="7"/>
        <v>47720236</v>
      </c>
      <c r="BE42" s="120">
        <f t="shared" si="7"/>
        <v>19220156</v>
      </c>
      <c r="BF42" s="120">
        <f t="shared" si="7"/>
        <v>18276858</v>
      </c>
      <c r="BG42" s="120">
        <f t="shared" si="7"/>
        <v>289314349</v>
      </c>
      <c r="BH42" s="120">
        <f t="shared" si="7"/>
        <v>18709319</v>
      </c>
      <c r="BI42" s="120">
        <f t="shared" si="7"/>
        <v>57270283</v>
      </c>
      <c r="BJ42" s="120">
        <f t="shared" si="7"/>
        <v>30176418</v>
      </c>
      <c r="BK42" s="120">
        <f t="shared" si="7"/>
        <v>20566300</v>
      </c>
      <c r="BL42" s="120">
        <f t="shared" si="7"/>
        <v>16160291</v>
      </c>
      <c r="BM42" s="120">
        <f t="shared" si="7"/>
        <v>11773069</v>
      </c>
      <c r="BN42" s="120">
        <f t="shared" si="7"/>
        <v>81486443</v>
      </c>
      <c r="BO42" s="120">
        <f aca="true" t="shared" si="8" ref="BO42:CN42">SUM(BO41,BO38,BO35,BO32,BO22,BO12)</f>
        <v>37201495</v>
      </c>
      <c r="BP42" s="120">
        <f t="shared" si="8"/>
        <v>38799568</v>
      </c>
      <c r="BQ42" s="120">
        <f t="shared" si="8"/>
        <v>34287072</v>
      </c>
      <c r="BR42" s="120">
        <f t="shared" si="8"/>
        <v>34639162</v>
      </c>
      <c r="BS42" s="120">
        <f t="shared" si="8"/>
        <v>105163653</v>
      </c>
      <c r="BT42" s="120">
        <f t="shared" si="8"/>
        <v>9461901</v>
      </c>
      <c r="BU42" s="120">
        <f t="shared" si="8"/>
        <v>7579405</v>
      </c>
      <c r="BV42" s="120">
        <f t="shared" si="8"/>
        <v>6310963</v>
      </c>
      <c r="BW42" s="120">
        <f t="shared" si="8"/>
        <v>41197628</v>
      </c>
      <c r="BX42" s="120">
        <f t="shared" si="8"/>
        <v>108179918</v>
      </c>
      <c r="BY42" s="120">
        <f t="shared" si="8"/>
        <v>80784310</v>
      </c>
      <c r="BZ42" s="120">
        <f t="shared" si="8"/>
        <v>43622005</v>
      </c>
      <c r="CA42" s="120">
        <f t="shared" si="8"/>
        <v>536852910</v>
      </c>
      <c r="CB42" s="120">
        <f t="shared" si="8"/>
        <v>850268340</v>
      </c>
      <c r="CC42" s="120">
        <f t="shared" si="8"/>
        <v>278650255</v>
      </c>
      <c r="CD42" s="120">
        <f t="shared" si="8"/>
        <v>181516187</v>
      </c>
      <c r="CE42" s="120">
        <f t="shared" si="8"/>
        <v>629746508</v>
      </c>
      <c r="CF42" s="120">
        <f t="shared" si="8"/>
        <v>56721930</v>
      </c>
      <c r="CG42" s="120">
        <f t="shared" si="8"/>
        <v>18292908</v>
      </c>
      <c r="CH42" s="120">
        <f t="shared" si="8"/>
        <v>19340929</v>
      </c>
      <c r="CI42" s="120">
        <f t="shared" si="8"/>
        <v>22270401</v>
      </c>
      <c r="CJ42" s="120">
        <f t="shared" si="8"/>
        <v>10492927</v>
      </c>
      <c r="CK42" s="120">
        <f t="shared" si="8"/>
        <v>100375500</v>
      </c>
      <c r="CL42" s="120">
        <f t="shared" si="8"/>
        <v>50027007</v>
      </c>
      <c r="CM42" s="120">
        <f t="shared" si="8"/>
        <v>383197104</v>
      </c>
      <c r="CN42" s="120">
        <f t="shared" si="8"/>
        <v>73747300</v>
      </c>
      <c r="CO42" s="121">
        <f>SUM(C42:CN42)</f>
        <v>9307808800</v>
      </c>
    </row>
    <row r="43" spans="2:93" ht="12.75" customHeight="1">
      <c r="B43" s="362" t="s">
        <v>665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62"/>
      <c r="CC43" s="362"/>
      <c r="CD43" s="362"/>
      <c r="CE43" s="362"/>
      <c r="CF43" s="362"/>
      <c r="CG43" s="362"/>
      <c r="CH43" s="362"/>
      <c r="CI43" s="362"/>
      <c r="CJ43" s="362"/>
      <c r="CK43" s="362"/>
      <c r="CL43" s="362"/>
      <c r="CM43" s="362"/>
      <c r="CN43" s="362"/>
      <c r="CO43" s="362"/>
    </row>
    <row r="44" ht="12.75">
      <c r="D44" t="s">
        <v>596</v>
      </c>
    </row>
    <row r="45" ht="12.75">
      <c r="B45" t="s">
        <v>596</v>
      </c>
    </row>
  </sheetData>
  <sheetProtection/>
  <mergeCells count="8">
    <mergeCell ref="B43:CO43"/>
    <mergeCell ref="B13:CO13"/>
    <mergeCell ref="B2:CO2"/>
    <mergeCell ref="B4:CO4"/>
    <mergeCell ref="B23:CO23"/>
    <mergeCell ref="B36:CO36"/>
    <mergeCell ref="B39:CO39"/>
    <mergeCell ref="B33:CO33"/>
  </mergeCells>
  <printOptions/>
  <pageMargins left="0.75" right="0.75" top="1" bottom="1" header="0" footer="0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B44"/>
  <sheetViews>
    <sheetView zoomScalePageLayoutView="0" workbookViewId="0" topLeftCell="A34">
      <selection activeCell="F60" sqref="F60"/>
    </sheetView>
  </sheetViews>
  <sheetFormatPr defaultColWidth="11.421875" defaultRowHeight="12.75"/>
  <cols>
    <col min="1" max="1" width="3.57421875" style="0" customWidth="1"/>
    <col min="2" max="2" width="46.00390625" style="0" customWidth="1"/>
    <col min="3" max="3" width="12.00390625" style="0" bestFit="1" customWidth="1"/>
    <col min="4" max="4" width="17.8515625" style="0" customWidth="1"/>
    <col min="5" max="5" width="18.57421875" style="0" customWidth="1"/>
    <col min="6" max="6" width="17.57421875" style="0" customWidth="1"/>
    <col min="7" max="7" width="16.8515625" style="0" customWidth="1"/>
    <col min="8" max="8" width="20.00390625" style="0" customWidth="1"/>
    <col min="9" max="9" width="19.140625" style="0" bestFit="1" customWidth="1"/>
    <col min="10" max="10" width="22.28125" style="0" bestFit="1" customWidth="1"/>
    <col min="11" max="11" width="16.28125" style="0" customWidth="1"/>
    <col min="12" max="12" width="22.00390625" style="0" bestFit="1" customWidth="1"/>
    <col min="13" max="13" width="28.140625" style="0" bestFit="1" customWidth="1"/>
    <col min="14" max="14" width="16.57421875" style="0" bestFit="1" customWidth="1"/>
    <col min="15" max="15" width="19.140625" style="0" bestFit="1" customWidth="1"/>
    <col min="16" max="16" width="20.00390625" style="0" bestFit="1" customWidth="1"/>
    <col min="17" max="17" width="15.140625" style="0" customWidth="1"/>
    <col min="18" max="18" width="22.00390625" style="0" bestFit="1" customWidth="1"/>
    <col min="19" max="19" width="19.8515625" style="0" customWidth="1"/>
    <col min="20" max="20" width="19.140625" style="0" bestFit="1" customWidth="1"/>
    <col min="21" max="22" width="20.28125" style="0" bestFit="1" customWidth="1"/>
    <col min="23" max="23" width="15.57421875" style="0" bestFit="1" customWidth="1"/>
    <col min="24" max="24" width="16.8515625" style="0" bestFit="1" customWidth="1"/>
    <col min="25" max="25" width="20.00390625" style="0" bestFit="1" customWidth="1"/>
    <col min="26" max="26" width="22.00390625" style="0" bestFit="1" customWidth="1"/>
    <col min="27" max="27" width="19.00390625" style="0" customWidth="1"/>
    <col min="28" max="28" width="25.8515625" style="0" bestFit="1" customWidth="1"/>
  </cols>
  <sheetData>
    <row r="1" ht="13.5" thickBot="1"/>
    <row r="2" spans="2:28" ht="13.5" customHeight="1" thickBot="1">
      <c r="B2" s="347" t="s">
        <v>742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9"/>
    </row>
    <row r="3" spans="2:28" ht="48.75" thickBot="1">
      <c r="B3" s="37" t="s">
        <v>354</v>
      </c>
      <c r="C3" s="37" t="s">
        <v>597</v>
      </c>
      <c r="D3" s="37" t="s">
        <v>985</v>
      </c>
      <c r="E3" s="37" t="s">
        <v>176</v>
      </c>
      <c r="F3" s="37" t="s">
        <v>151</v>
      </c>
      <c r="G3" s="37" t="s">
        <v>370</v>
      </c>
      <c r="H3" s="37" t="s">
        <v>178</v>
      </c>
      <c r="I3" s="37" t="s">
        <v>177</v>
      </c>
      <c r="J3" s="37" t="s">
        <v>239</v>
      </c>
      <c r="K3" s="37" t="s">
        <v>179</v>
      </c>
      <c r="L3" s="37" t="s">
        <v>180</v>
      </c>
      <c r="M3" s="37" t="s">
        <v>232</v>
      </c>
      <c r="N3" s="37" t="s">
        <v>809</v>
      </c>
      <c r="O3" s="37" t="s">
        <v>296</v>
      </c>
      <c r="P3" s="37" t="s">
        <v>145</v>
      </c>
      <c r="Q3" s="37" t="s">
        <v>233</v>
      </c>
      <c r="R3" s="37" t="s">
        <v>234</v>
      </c>
      <c r="S3" s="37" t="s">
        <v>235</v>
      </c>
      <c r="T3" s="37" t="s">
        <v>236</v>
      </c>
      <c r="U3" s="37" t="s">
        <v>237</v>
      </c>
      <c r="V3" s="37" t="s">
        <v>240</v>
      </c>
      <c r="W3" s="37" t="s">
        <v>10</v>
      </c>
      <c r="X3" s="37" t="s">
        <v>241</v>
      </c>
      <c r="Y3" s="37" t="s">
        <v>242</v>
      </c>
      <c r="Z3" s="37" t="s">
        <v>11</v>
      </c>
      <c r="AA3" s="37" t="s">
        <v>243</v>
      </c>
      <c r="AB3" s="157" t="s">
        <v>625</v>
      </c>
    </row>
    <row r="4" spans="2:28" ht="13.5" thickBot="1">
      <c r="B4" s="363" t="s">
        <v>1082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5"/>
    </row>
    <row r="5" spans="2:28" ht="13.5" customHeight="1">
      <c r="B5" s="217" t="s">
        <v>571</v>
      </c>
      <c r="C5" s="69">
        <v>5454612</v>
      </c>
      <c r="D5" s="69">
        <v>4240265</v>
      </c>
      <c r="E5" s="69">
        <v>2169368</v>
      </c>
      <c r="F5" s="69">
        <v>3192160</v>
      </c>
      <c r="G5" s="69">
        <v>2704323</v>
      </c>
      <c r="H5" s="69">
        <v>3308302</v>
      </c>
      <c r="I5" s="69">
        <v>1371569</v>
      </c>
      <c r="J5" s="69">
        <v>478809</v>
      </c>
      <c r="K5" s="69">
        <v>3522924</v>
      </c>
      <c r="L5" s="69">
        <v>2440226</v>
      </c>
      <c r="M5" s="69">
        <v>1843686</v>
      </c>
      <c r="N5" s="69">
        <v>5040339</v>
      </c>
      <c r="O5" s="69">
        <v>12672096</v>
      </c>
      <c r="P5" s="69">
        <v>6233648</v>
      </c>
      <c r="Q5" s="69">
        <v>4180247</v>
      </c>
      <c r="R5" s="69">
        <v>2265334</v>
      </c>
      <c r="S5" s="69">
        <v>2807448</v>
      </c>
      <c r="T5" s="69">
        <v>3289430</v>
      </c>
      <c r="U5" s="69">
        <v>15597208</v>
      </c>
      <c r="V5" s="81">
        <v>8895138</v>
      </c>
      <c r="W5" s="81">
        <v>13176368</v>
      </c>
      <c r="X5" s="81"/>
      <c r="Y5" s="81"/>
      <c r="Z5" s="81"/>
      <c r="AA5" s="81"/>
      <c r="AB5" s="100">
        <f aca="true" t="shared" si="0" ref="AB5:AB12">SUM(C5:AA5)</f>
        <v>104883500</v>
      </c>
    </row>
    <row r="6" spans="2:28" ht="12.75">
      <c r="B6" s="218" t="s">
        <v>572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>
        <v>286176</v>
      </c>
      <c r="N6" s="71"/>
      <c r="O6" s="71">
        <v>15642821</v>
      </c>
      <c r="P6" s="71">
        <v>961521</v>
      </c>
      <c r="Q6" s="71"/>
      <c r="R6" s="71"/>
      <c r="S6" s="71"/>
      <c r="T6" s="71">
        <v>3175622</v>
      </c>
      <c r="U6" s="71">
        <v>180000</v>
      </c>
      <c r="V6" s="73">
        <v>990000</v>
      </c>
      <c r="W6" s="73">
        <v>1254876</v>
      </c>
      <c r="X6" s="73"/>
      <c r="Y6" s="73"/>
      <c r="Z6" s="73"/>
      <c r="AA6" s="73"/>
      <c r="AB6" s="99">
        <f t="shared" si="0"/>
        <v>22491016</v>
      </c>
    </row>
    <row r="7" spans="2:28" ht="12.75">
      <c r="B7" s="218" t="s">
        <v>573</v>
      </c>
      <c r="C7" s="71">
        <v>1181907</v>
      </c>
      <c r="D7" s="71">
        <v>818752</v>
      </c>
      <c r="E7" s="71">
        <v>452306</v>
      </c>
      <c r="F7" s="71">
        <v>562648</v>
      </c>
      <c r="G7" s="71">
        <v>652152</v>
      </c>
      <c r="H7" s="71">
        <v>855194</v>
      </c>
      <c r="I7" s="71">
        <v>317073</v>
      </c>
      <c r="J7" s="71">
        <v>159514</v>
      </c>
      <c r="K7" s="71">
        <v>725875</v>
      </c>
      <c r="L7" s="71">
        <v>452136</v>
      </c>
      <c r="M7" s="71">
        <v>329523</v>
      </c>
      <c r="N7" s="71">
        <v>1004196</v>
      </c>
      <c r="O7" s="71">
        <v>1883490</v>
      </c>
      <c r="P7" s="71">
        <v>925898</v>
      </c>
      <c r="Q7" s="71">
        <v>872621</v>
      </c>
      <c r="R7" s="71">
        <v>510615</v>
      </c>
      <c r="S7" s="71">
        <v>569420</v>
      </c>
      <c r="T7" s="71">
        <v>446615</v>
      </c>
      <c r="U7" s="71">
        <v>2913750</v>
      </c>
      <c r="V7" s="73">
        <v>1377947</v>
      </c>
      <c r="W7" s="73">
        <v>2268768</v>
      </c>
      <c r="X7" s="73"/>
      <c r="Y7" s="73"/>
      <c r="Z7" s="73"/>
      <c r="AA7" s="73"/>
      <c r="AB7" s="99">
        <f t="shared" si="0"/>
        <v>19280400</v>
      </c>
    </row>
    <row r="8" spans="2:28" ht="24">
      <c r="B8" s="218" t="s">
        <v>574</v>
      </c>
      <c r="C8" s="71">
        <v>3270835</v>
      </c>
      <c r="D8" s="71">
        <v>2378389</v>
      </c>
      <c r="E8" s="71">
        <v>1280999</v>
      </c>
      <c r="F8" s="71">
        <v>1693000</v>
      </c>
      <c r="G8" s="71">
        <v>1813721</v>
      </c>
      <c r="H8" s="71">
        <v>2240270</v>
      </c>
      <c r="I8" s="71">
        <v>887394</v>
      </c>
      <c r="J8" s="71">
        <v>394654</v>
      </c>
      <c r="K8" s="71">
        <v>2042702</v>
      </c>
      <c r="L8" s="71">
        <v>1302936</v>
      </c>
      <c r="M8" s="71">
        <v>984344</v>
      </c>
      <c r="N8" s="71">
        <v>2811130</v>
      </c>
      <c r="O8" s="71">
        <v>5370292</v>
      </c>
      <c r="P8" s="71">
        <v>2921905</v>
      </c>
      <c r="Q8" s="71">
        <v>2395502</v>
      </c>
      <c r="R8" s="71">
        <v>1410217</v>
      </c>
      <c r="S8" s="71">
        <v>1608665</v>
      </c>
      <c r="T8" s="71">
        <v>1686357</v>
      </c>
      <c r="U8" s="71">
        <v>9458312</v>
      </c>
      <c r="V8" s="73">
        <v>6819496</v>
      </c>
      <c r="W8" s="73">
        <v>13979215</v>
      </c>
      <c r="X8" s="73"/>
      <c r="Y8" s="73"/>
      <c r="Z8" s="73"/>
      <c r="AA8" s="73"/>
      <c r="AB8" s="99">
        <f t="shared" si="0"/>
        <v>66750335</v>
      </c>
    </row>
    <row r="9" spans="2:28" ht="13.5" customHeight="1">
      <c r="B9" s="218" t="s">
        <v>575</v>
      </c>
      <c r="C9" s="71">
        <v>17047109</v>
      </c>
      <c r="D9" s="71">
        <v>10972759</v>
      </c>
      <c r="E9" s="71">
        <v>6349493</v>
      </c>
      <c r="F9" s="71">
        <v>7123122</v>
      </c>
      <c r="G9" s="71">
        <v>9772783</v>
      </c>
      <c r="H9" s="71">
        <v>13624399</v>
      </c>
      <c r="I9" s="71">
        <v>4702595</v>
      </c>
      <c r="J9" s="71">
        <v>2799292</v>
      </c>
      <c r="K9" s="71">
        <v>10276371</v>
      </c>
      <c r="L9" s="71">
        <v>5946004</v>
      </c>
      <c r="M9" s="71">
        <v>4464409</v>
      </c>
      <c r="N9" s="71">
        <v>13754913</v>
      </c>
      <c r="O9" s="71">
        <v>17876467</v>
      </c>
      <c r="P9" s="71">
        <v>11039856</v>
      </c>
      <c r="Q9" s="71">
        <v>12578972</v>
      </c>
      <c r="R9" s="71">
        <v>7513352</v>
      </c>
      <c r="S9" s="71">
        <v>7944040</v>
      </c>
      <c r="T9" s="71">
        <v>6867029</v>
      </c>
      <c r="U9" s="71">
        <v>31454665</v>
      </c>
      <c r="V9" s="73">
        <v>23805207</v>
      </c>
      <c r="W9" s="73">
        <v>61219082</v>
      </c>
      <c r="X9" s="73"/>
      <c r="Y9" s="73"/>
      <c r="Z9" s="73"/>
      <c r="AA9" s="73"/>
      <c r="AB9" s="99">
        <f t="shared" si="0"/>
        <v>287131919</v>
      </c>
    </row>
    <row r="10" spans="2:28" ht="13.5" customHeight="1">
      <c r="B10" s="218" t="s">
        <v>576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>
        <v>103388</v>
      </c>
      <c r="V10" s="73"/>
      <c r="W10" s="73"/>
      <c r="X10" s="73"/>
      <c r="Y10" s="73"/>
      <c r="Z10" s="73"/>
      <c r="AA10" s="73"/>
      <c r="AB10" s="99">
        <f t="shared" si="0"/>
        <v>103388</v>
      </c>
    </row>
    <row r="11" spans="2:28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>
        <v>2782100</v>
      </c>
      <c r="Q11" s="71"/>
      <c r="R11" s="71"/>
      <c r="S11" s="71"/>
      <c r="T11" s="71"/>
      <c r="U11" s="71">
        <v>586000</v>
      </c>
      <c r="V11" s="73">
        <v>179100</v>
      </c>
      <c r="W11" s="73">
        <v>208500</v>
      </c>
      <c r="X11" s="73"/>
      <c r="Y11" s="73"/>
      <c r="Z11" s="73"/>
      <c r="AA11" s="73"/>
      <c r="AB11" s="99">
        <f t="shared" si="0"/>
        <v>3755700</v>
      </c>
    </row>
    <row r="12" spans="2:28" ht="13.5" thickBot="1">
      <c r="B12" s="220" t="s">
        <v>353</v>
      </c>
      <c r="C12" s="76">
        <f>SUM(C5:C11)</f>
        <v>26954463</v>
      </c>
      <c r="D12" s="76">
        <f aca="true" t="shared" si="1" ref="D12:W12">SUM(D5:D11)</f>
        <v>18410165</v>
      </c>
      <c r="E12" s="76">
        <f t="shared" si="1"/>
        <v>10252166</v>
      </c>
      <c r="F12" s="76">
        <f t="shared" si="1"/>
        <v>12570930</v>
      </c>
      <c r="G12" s="76">
        <f t="shared" si="1"/>
        <v>14942979</v>
      </c>
      <c r="H12" s="76">
        <f t="shared" si="1"/>
        <v>20028165</v>
      </c>
      <c r="I12" s="76">
        <f t="shared" si="1"/>
        <v>7278631</v>
      </c>
      <c r="J12" s="76">
        <f t="shared" si="1"/>
        <v>3832269</v>
      </c>
      <c r="K12" s="76">
        <f t="shared" si="1"/>
        <v>16567872</v>
      </c>
      <c r="L12" s="76">
        <f t="shared" si="1"/>
        <v>10141302</v>
      </c>
      <c r="M12" s="76">
        <f t="shared" si="1"/>
        <v>7908138</v>
      </c>
      <c r="N12" s="76">
        <f t="shared" si="1"/>
        <v>22610578</v>
      </c>
      <c r="O12" s="76">
        <f t="shared" si="1"/>
        <v>53445166</v>
      </c>
      <c r="P12" s="76">
        <f t="shared" si="1"/>
        <v>24864928</v>
      </c>
      <c r="Q12" s="76">
        <f t="shared" si="1"/>
        <v>20027342</v>
      </c>
      <c r="R12" s="76">
        <f t="shared" si="1"/>
        <v>11699518</v>
      </c>
      <c r="S12" s="76">
        <f t="shared" si="1"/>
        <v>12929573</v>
      </c>
      <c r="T12" s="76">
        <f t="shared" si="1"/>
        <v>15465053</v>
      </c>
      <c r="U12" s="76">
        <f t="shared" si="1"/>
        <v>60293323</v>
      </c>
      <c r="V12" s="76">
        <f t="shared" si="1"/>
        <v>42066888</v>
      </c>
      <c r="W12" s="76">
        <f t="shared" si="1"/>
        <v>92106809</v>
      </c>
      <c r="X12" s="76"/>
      <c r="Y12" s="76"/>
      <c r="Z12" s="76"/>
      <c r="AA12" s="76"/>
      <c r="AB12" s="82">
        <f t="shared" si="0"/>
        <v>504396258</v>
      </c>
    </row>
    <row r="13" spans="2:28" ht="13.5" thickBot="1">
      <c r="B13" s="378" t="s">
        <v>1083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80"/>
    </row>
    <row r="14" spans="2:28" ht="13.5" customHeight="1">
      <c r="B14" s="217" t="s">
        <v>577</v>
      </c>
      <c r="C14" s="69">
        <v>96163</v>
      </c>
      <c r="D14" s="69">
        <v>73689</v>
      </c>
      <c r="E14" s="69">
        <v>42342</v>
      </c>
      <c r="F14" s="69">
        <v>188498</v>
      </c>
      <c r="G14" s="69">
        <v>45900</v>
      </c>
      <c r="H14" s="69">
        <v>49876</v>
      </c>
      <c r="I14" s="69">
        <v>62973</v>
      </c>
      <c r="J14" s="69">
        <v>20573</v>
      </c>
      <c r="K14" s="69">
        <v>64588</v>
      </c>
      <c r="L14" s="69">
        <v>34465</v>
      </c>
      <c r="M14" s="69">
        <v>31941</v>
      </c>
      <c r="N14" s="69">
        <v>125257</v>
      </c>
      <c r="O14" s="69">
        <v>163228</v>
      </c>
      <c r="P14" s="69">
        <v>105227</v>
      </c>
      <c r="Q14" s="69">
        <v>63934</v>
      </c>
      <c r="R14" s="69">
        <v>52297</v>
      </c>
      <c r="S14" s="69">
        <v>53216</v>
      </c>
      <c r="T14" s="69">
        <v>65274</v>
      </c>
      <c r="U14" s="69">
        <v>877386</v>
      </c>
      <c r="V14" s="81">
        <v>250000</v>
      </c>
      <c r="W14" s="81">
        <v>420200</v>
      </c>
      <c r="X14" s="81"/>
      <c r="Y14" s="81"/>
      <c r="Z14" s="81"/>
      <c r="AA14" s="81"/>
      <c r="AB14" s="100">
        <f aca="true" t="shared" si="2" ref="AB14:AB21">SUM(C14:AA14)</f>
        <v>2887027</v>
      </c>
    </row>
    <row r="15" spans="2:28" ht="12.75">
      <c r="B15" s="218" t="s">
        <v>578</v>
      </c>
      <c r="C15" s="71">
        <v>131243</v>
      </c>
      <c r="D15" s="71">
        <v>24980</v>
      </c>
      <c r="E15" s="71">
        <v>15888</v>
      </c>
      <c r="F15" s="71">
        <v>19752</v>
      </c>
      <c r="G15" s="71">
        <v>11474</v>
      </c>
      <c r="H15" s="71">
        <v>21890</v>
      </c>
      <c r="I15" s="71">
        <v>8594</v>
      </c>
      <c r="J15" s="71">
        <v>9341</v>
      </c>
      <c r="K15" s="71">
        <v>24031</v>
      </c>
      <c r="L15" s="71">
        <v>9554</v>
      </c>
      <c r="M15" s="71">
        <v>9977</v>
      </c>
      <c r="N15" s="71">
        <v>51989</v>
      </c>
      <c r="O15" s="71">
        <v>59121</v>
      </c>
      <c r="P15" s="71">
        <v>33223</v>
      </c>
      <c r="Q15" s="71">
        <v>24029</v>
      </c>
      <c r="R15" s="71">
        <v>15431</v>
      </c>
      <c r="S15" s="71">
        <v>15338</v>
      </c>
      <c r="T15" s="71">
        <v>16164</v>
      </c>
      <c r="U15" s="71">
        <v>121340</v>
      </c>
      <c r="V15" s="73">
        <v>100000</v>
      </c>
      <c r="W15" s="73">
        <v>91486</v>
      </c>
      <c r="X15" s="73"/>
      <c r="Y15" s="73"/>
      <c r="Z15" s="73"/>
      <c r="AA15" s="73"/>
      <c r="AB15" s="99">
        <f t="shared" si="2"/>
        <v>814845</v>
      </c>
    </row>
    <row r="16" spans="2:28" ht="12.75">
      <c r="B16" s="218" t="s">
        <v>579</v>
      </c>
      <c r="C16" s="71">
        <v>32808</v>
      </c>
      <c r="D16" s="71">
        <v>18995</v>
      </c>
      <c r="E16" s="71">
        <v>11300</v>
      </c>
      <c r="F16" s="71">
        <v>16697</v>
      </c>
      <c r="G16" s="71">
        <v>11173</v>
      </c>
      <c r="H16" s="71">
        <v>14166</v>
      </c>
      <c r="I16" s="71">
        <v>7940</v>
      </c>
      <c r="J16" s="71">
        <v>6158</v>
      </c>
      <c r="K16" s="71">
        <v>17574</v>
      </c>
      <c r="L16" s="71">
        <v>9284</v>
      </c>
      <c r="M16" s="71">
        <v>8231</v>
      </c>
      <c r="N16" s="71">
        <v>33997</v>
      </c>
      <c r="O16" s="71">
        <v>38054</v>
      </c>
      <c r="P16" s="71">
        <v>26366</v>
      </c>
      <c r="Q16" s="71">
        <v>17082</v>
      </c>
      <c r="R16" s="71">
        <v>13791</v>
      </c>
      <c r="S16" s="71">
        <v>13790</v>
      </c>
      <c r="T16" s="71">
        <v>16736</v>
      </c>
      <c r="U16" s="71">
        <v>46100</v>
      </c>
      <c r="V16" s="73">
        <v>50000</v>
      </c>
      <c r="W16" s="73">
        <v>41000</v>
      </c>
      <c r="X16" s="73"/>
      <c r="Y16" s="73"/>
      <c r="Z16" s="73"/>
      <c r="AA16" s="73"/>
      <c r="AB16" s="99">
        <f t="shared" si="2"/>
        <v>451242</v>
      </c>
    </row>
    <row r="17" spans="2:28" ht="12.75">
      <c r="B17" s="218" t="s">
        <v>580</v>
      </c>
      <c r="C17" s="71">
        <v>28314</v>
      </c>
      <c r="D17" s="71">
        <v>15584</v>
      </c>
      <c r="E17" s="71">
        <v>8569</v>
      </c>
      <c r="F17" s="71">
        <v>13383</v>
      </c>
      <c r="G17" s="71">
        <v>9998</v>
      </c>
      <c r="H17" s="71">
        <v>9647</v>
      </c>
      <c r="I17" s="71">
        <v>5930</v>
      </c>
      <c r="J17" s="71">
        <v>4640</v>
      </c>
      <c r="K17" s="71">
        <v>14671</v>
      </c>
      <c r="L17" s="71">
        <v>7894</v>
      </c>
      <c r="M17" s="71">
        <v>6671</v>
      </c>
      <c r="N17" s="71">
        <v>31291</v>
      </c>
      <c r="O17" s="71">
        <v>38784</v>
      </c>
      <c r="P17" s="71">
        <v>20011</v>
      </c>
      <c r="Q17" s="71">
        <v>15420</v>
      </c>
      <c r="R17" s="71">
        <v>10970</v>
      </c>
      <c r="S17" s="71">
        <v>11392</v>
      </c>
      <c r="T17" s="71">
        <v>12990</v>
      </c>
      <c r="U17" s="71">
        <v>225720</v>
      </c>
      <c r="V17" s="73"/>
      <c r="W17" s="73">
        <v>92000</v>
      </c>
      <c r="X17" s="73"/>
      <c r="Y17" s="73"/>
      <c r="Z17" s="73"/>
      <c r="AA17" s="73"/>
      <c r="AB17" s="99">
        <f t="shared" si="2"/>
        <v>583879</v>
      </c>
    </row>
    <row r="18" spans="2:28" ht="24">
      <c r="B18" s="218" t="s">
        <v>592</v>
      </c>
      <c r="C18" s="71">
        <v>1942</v>
      </c>
      <c r="D18" s="71">
        <v>1588</v>
      </c>
      <c r="E18" s="71">
        <v>840</v>
      </c>
      <c r="F18" s="71">
        <v>1318</v>
      </c>
      <c r="G18" s="71">
        <v>840</v>
      </c>
      <c r="H18" s="71">
        <v>1050</v>
      </c>
      <c r="I18" s="71">
        <v>480</v>
      </c>
      <c r="J18" s="71">
        <v>273</v>
      </c>
      <c r="K18" s="71">
        <v>1318</v>
      </c>
      <c r="L18" s="71">
        <v>600</v>
      </c>
      <c r="M18" s="71">
        <v>570</v>
      </c>
      <c r="N18" s="71">
        <v>3135</v>
      </c>
      <c r="O18" s="71">
        <v>4605</v>
      </c>
      <c r="P18" s="71">
        <v>2455</v>
      </c>
      <c r="Q18" s="71">
        <v>1170</v>
      </c>
      <c r="R18" s="71">
        <v>1080</v>
      </c>
      <c r="S18" s="71">
        <v>1080</v>
      </c>
      <c r="T18" s="71">
        <v>1423</v>
      </c>
      <c r="U18" s="71">
        <v>261360</v>
      </c>
      <c r="V18" s="73"/>
      <c r="W18" s="73">
        <v>2000</v>
      </c>
      <c r="X18" s="73"/>
      <c r="Y18" s="73"/>
      <c r="Z18" s="73"/>
      <c r="AA18" s="73"/>
      <c r="AB18" s="99">
        <f t="shared" si="2"/>
        <v>289127</v>
      </c>
    </row>
    <row r="19" spans="2:28" ht="12.75">
      <c r="B19" s="218" t="s">
        <v>581</v>
      </c>
      <c r="C19" s="71">
        <v>265348</v>
      </c>
      <c r="D19" s="71">
        <v>59160</v>
      </c>
      <c r="E19" s="71">
        <v>48720</v>
      </c>
      <c r="F19" s="71">
        <v>64200</v>
      </c>
      <c r="G19" s="71">
        <v>43440</v>
      </c>
      <c r="H19" s="71">
        <v>72000</v>
      </c>
      <c r="I19" s="71">
        <v>48720</v>
      </c>
      <c r="J19" s="71">
        <v>24380</v>
      </c>
      <c r="K19" s="71">
        <v>71280</v>
      </c>
      <c r="L19" s="71">
        <v>48720</v>
      </c>
      <c r="M19" s="71">
        <v>24380</v>
      </c>
      <c r="N19" s="71">
        <v>150591</v>
      </c>
      <c r="O19" s="71">
        <v>177287</v>
      </c>
      <c r="P19" s="71">
        <v>25440</v>
      </c>
      <c r="Q19" s="71">
        <v>85926</v>
      </c>
      <c r="R19" s="71">
        <v>25440</v>
      </c>
      <c r="S19" s="71">
        <v>48720</v>
      </c>
      <c r="T19" s="71">
        <v>48720</v>
      </c>
      <c r="U19" s="71">
        <v>234000</v>
      </c>
      <c r="V19" s="73">
        <v>100000</v>
      </c>
      <c r="W19" s="73">
        <v>152000</v>
      </c>
      <c r="X19" s="73"/>
      <c r="Y19" s="73"/>
      <c r="Z19" s="73"/>
      <c r="AA19" s="73"/>
      <c r="AB19" s="99">
        <f t="shared" si="2"/>
        <v>1818472</v>
      </c>
    </row>
    <row r="20" spans="2:28" ht="24">
      <c r="B20" s="218" t="s">
        <v>582</v>
      </c>
      <c r="C20" s="71">
        <v>79953</v>
      </c>
      <c r="D20" s="71">
        <v>58438</v>
      </c>
      <c r="E20" s="71">
        <v>31440</v>
      </c>
      <c r="F20" s="71">
        <v>48927</v>
      </c>
      <c r="G20" s="71">
        <v>32279</v>
      </c>
      <c r="H20" s="71">
        <v>38525</v>
      </c>
      <c r="I20" s="71">
        <v>18863</v>
      </c>
      <c r="J20" s="71">
        <v>9783</v>
      </c>
      <c r="K20" s="71">
        <v>49895</v>
      </c>
      <c r="L20" s="71">
        <v>23679</v>
      </c>
      <c r="M20" s="71">
        <v>22045</v>
      </c>
      <c r="N20" s="71">
        <v>103139</v>
      </c>
      <c r="O20" s="71">
        <v>137552</v>
      </c>
      <c r="P20" s="71">
        <v>87801</v>
      </c>
      <c r="Q20" s="71">
        <v>45124</v>
      </c>
      <c r="R20" s="71">
        <v>40218</v>
      </c>
      <c r="S20" s="71">
        <v>40470</v>
      </c>
      <c r="T20" s="71">
        <v>51868</v>
      </c>
      <c r="U20" s="71">
        <v>45800</v>
      </c>
      <c r="V20" s="73"/>
      <c r="W20" s="73">
        <v>91800</v>
      </c>
      <c r="X20" s="73"/>
      <c r="Y20" s="73"/>
      <c r="Z20" s="73"/>
      <c r="AA20" s="73"/>
      <c r="AB20" s="99">
        <f t="shared" si="2"/>
        <v>1057599</v>
      </c>
    </row>
    <row r="21" spans="2:28" ht="13.5" thickBot="1">
      <c r="B21" s="220" t="s">
        <v>622</v>
      </c>
      <c r="C21" s="76">
        <f>SUM(C14:C20)</f>
        <v>635771</v>
      </c>
      <c r="D21" s="76">
        <f aca="true" t="shared" si="3" ref="D21:W21">SUM(D14:D20)</f>
        <v>252434</v>
      </c>
      <c r="E21" s="76">
        <f t="shared" si="3"/>
        <v>159099</v>
      </c>
      <c r="F21" s="76">
        <f t="shared" si="3"/>
        <v>352775</v>
      </c>
      <c r="G21" s="76">
        <f t="shared" si="3"/>
        <v>155104</v>
      </c>
      <c r="H21" s="76">
        <f t="shared" si="3"/>
        <v>207154</v>
      </c>
      <c r="I21" s="76">
        <f t="shared" si="3"/>
        <v>153500</v>
      </c>
      <c r="J21" s="76">
        <f t="shared" si="3"/>
        <v>75148</v>
      </c>
      <c r="K21" s="76">
        <f t="shared" si="3"/>
        <v>243357</v>
      </c>
      <c r="L21" s="76">
        <f t="shared" si="3"/>
        <v>134196</v>
      </c>
      <c r="M21" s="76">
        <f t="shared" si="3"/>
        <v>103815</v>
      </c>
      <c r="N21" s="76">
        <f t="shared" si="3"/>
        <v>499399</v>
      </c>
      <c r="O21" s="76">
        <f t="shared" si="3"/>
        <v>618631</v>
      </c>
      <c r="P21" s="76">
        <f t="shared" si="3"/>
        <v>300523</v>
      </c>
      <c r="Q21" s="76">
        <f t="shared" si="3"/>
        <v>252685</v>
      </c>
      <c r="R21" s="76">
        <f t="shared" si="3"/>
        <v>159227</v>
      </c>
      <c r="S21" s="76">
        <f t="shared" si="3"/>
        <v>184006</v>
      </c>
      <c r="T21" s="76">
        <f t="shared" si="3"/>
        <v>213175</v>
      </c>
      <c r="U21" s="76">
        <f t="shared" si="3"/>
        <v>1811706</v>
      </c>
      <c r="V21" s="76">
        <f t="shared" si="3"/>
        <v>500000</v>
      </c>
      <c r="W21" s="76">
        <f t="shared" si="3"/>
        <v>890486</v>
      </c>
      <c r="X21" s="76"/>
      <c r="Y21" s="76"/>
      <c r="Z21" s="76"/>
      <c r="AA21" s="76"/>
      <c r="AB21" s="82">
        <f t="shared" si="2"/>
        <v>7902191</v>
      </c>
    </row>
    <row r="22" spans="2:28" ht="13.5" thickBot="1">
      <c r="B22" s="378" t="s">
        <v>569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80"/>
    </row>
    <row r="23" spans="2:28" ht="12.75">
      <c r="B23" s="217" t="s">
        <v>583</v>
      </c>
      <c r="C23" s="69">
        <v>1593312</v>
      </c>
      <c r="D23" s="69">
        <v>539561</v>
      </c>
      <c r="E23" s="69">
        <v>393231</v>
      </c>
      <c r="F23" s="69">
        <v>750771</v>
      </c>
      <c r="G23" s="69">
        <v>406443</v>
      </c>
      <c r="H23" s="69">
        <v>314768</v>
      </c>
      <c r="I23" s="69">
        <v>268323</v>
      </c>
      <c r="J23" s="69">
        <v>276077</v>
      </c>
      <c r="K23" s="69">
        <v>645581</v>
      </c>
      <c r="L23" s="69">
        <v>342836</v>
      </c>
      <c r="M23" s="69">
        <v>295664</v>
      </c>
      <c r="N23" s="69">
        <v>1074339</v>
      </c>
      <c r="O23" s="69">
        <v>938989</v>
      </c>
      <c r="P23" s="69">
        <v>531846</v>
      </c>
      <c r="Q23" s="69">
        <v>616039</v>
      </c>
      <c r="R23" s="69">
        <v>379805</v>
      </c>
      <c r="S23" s="69">
        <v>521939</v>
      </c>
      <c r="T23" s="69">
        <v>401768</v>
      </c>
      <c r="U23" s="69">
        <v>1933498</v>
      </c>
      <c r="V23" s="81">
        <v>802000</v>
      </c>
      <c r="W23" s="81">
        <v>1992300</v>
      </c>
      <c r="X23" s="81"/>
      <c r="Y23" s="81"/>
      <c r="Z23" s="81"/>
      <c r="AA23" s="81"/>
      <c r="AB23" s="100">
        <f aca="true" t="shared" si="4" ref="AB23:AB31">SUM(C23:AA23)</f>
        <v>15019090</v>
      </c>
    </row>
    <row r="24" spans="2:28" ht="12.75">
      <c r="B24" s="218" t="s">
        <v>584</v>
      </c>
      <c r="C24" s="71">
        <v>4426988</v>
      </c>
      <c r="D24" s="71">
        <v>1899725</v>
      </c>
      <c r="E24" s="71">
        <v>964141</v>
      </c>
      <c r="F24" s="71">
        <v>1519165</v>
      </c>
      <c r="G24" s="71">
        <v>1220187</v>
      </c>
      <c r="H24" s="71">
        <v>952958</v>
      </c>
      <c r="I24" s="71">
        <v>539717</v>
      </c>
      <c r="J24" s="71">
        <v>621719</v>
      </c>
      <c r="K24" s="71">
        <v>1770815</v>
      </c>
      <c r="L24" s="71">
        <v>996589</v>
      </c>
      <c r="M24" s="71">
        <v>792009</v>
      </c>
      <c r="N24" s="71">
        <v>3994097</v>
      </c>
      <c r="O24" s="71">
        <v>3216035</v>
      </c>
      <c r="P24" s="71">
        <v>1994078</v>
      </c>
      <c r="Q24" s="71">
        <v>1770452</v>
      </c>
      <c r="R24" s="71">
        <v>1203525</v>
      </c>
      <c r="S24" s="71">
        <v>1302147</v>
      </c>
      <c r="T24" s="71">
        <v>1324043</v>
      </c>
      <c r="U24" s="71">
        <v>7390797</v>
      </c>
      <c r="V24" s="73">
        <v>5988000</v>
      </c>
      <c r="W24" s="73">
        <v>4390057</v>
      </c>
      <c r="X24" s="73"/>
      <c r="Y24" s="73"/>
      <c r="Z24" s="73"/>
      <c r="AA24" s="73"/>
      <c r="AB24" s="99">
        <f t="shared" si="4"/>
        <v>48277244</v>
      </c>
    </row>
    <row r="25" spans="1:28" ht="24">
      <c r="A25" t="s">
        <v>596</v>
      </c>
      <c r="B25" s="219" t="s">
        <v>677</v>
      </c>
      <c r="C25" s="71">
        <v>386266</v>
      </c>
      <c r="D25" s="71">
        <v>358504</v>
      </c>
      <c r="E25" s="71">
        <v>358504</v>
      </c>
      <c r="F25" s="71">
        <v>568505</v>
      </c>
      <c r="G25" s="71">
        <v>122754</v>
      </c>
      <c r="H25" s="71">
        <v>509800</v>
      </c>
      <c r="I25" s="71">
        <v>799285</v>
      </c>
      <c r="J25" s="71">
        <v>1541787</v>
      </c>
      <c r="K25" s="71">
        <v>358504</v>
      </c>
      <c r="L25" s="71">
        <v>349156</v>
      </c>
      <c r="M25" s="71">
        <v>349154</v>
      </c>
      <c r="N25" s="71">
        <v>10347168</v>
      </c>
      <c r="O25" s="71">
        <v>589843</v>
      </c>
      <c r="P25" s="71">
        <v>658195</v>
      </c>
      <c r="Q25" s="71">
        <v>358504</v>
      </c>
      <c r="R25" s="71">
        <v>337909</v>
      </c>
      <c r="S25" s="71">
        <v>637893</v>
      </c>
      <c r="T25" s="71">
        <v>60349154</v>
      </c>
      <c r="U25" s="71">
        <v>2933880</v>
      </c>
      <c r="V25" s="73">
        <v>9410514</v>
      </c>
      <c r="W25" s="73">
        <v>12444953</v>
      </c>
      <c r="X25" s="73"/>
      <c r="Y25" s="73"/>
      <c r="Z25" s="73"/>
      <c r="AA25" s="73"/>
      <c r="AB25" s="99">
        <f t="shared" si="4"/>
        <v>103770232</v>
      </c>
    </row>
    <row r="26" spans="2:28" ht="36">
      <c r="B26" s="218" t="s">
        <v>681</v>
      </c>
      <c r="C26" s="71">
        <v>1128561</v>
      </c>
      <c r="D26" s="71">
        <v>913451</v>
      </c>
      <c r="E26" s="71">
        <v>3096185</v>
      </c>
      <c r="F26" s="71">
        <v>812577</v>
      </c>
      <c r="G26" s="71">
        <v>801672</v>
      </c>
      <c r="H26" s="71">
        <v>461018</v>
      </c>
      <c r="I26" s="71">
        <v>473432</v>
      </c>
      <c r="J26" s="71">
        <v>710737</v>
      </c>
      <c r="K26" s="71">
        <v>576016</v>
      </c>
      <c r="L26" s="71">
        <v>649822</v>
      </c>
      <c r="M26" s="71">
        <v>602062</v>
      </c>
      <c r="N26" s="71">
        <v>11288812</v>
      </c>
      <c r="O26" s="71">
        <v>1051145</v>
      </c>
      <c r="P26" s="71">
        <v>1070990</v>
      </c>
      <c r="Q26" s="71">
        <v>2135822</v>
      </c>
      <c r="R26" s="71">
        <v>697191</v>
      </c>
      <c r="S26" s="71">
        <v>804575</v>
      </c>
      <c r="T26" s="71">
        <v>874259</v>
      </c>
      <c r="U26" s="71">
        <v>1657440</v>
      </c>
      <c r="V26" s="73">
        <v>1232631</v>
      </c>
      <c r="W26" s="73">
        <v>4332869</v>
      </c>
      <c r="X26" s="73"/>
      <c r="Y26" s="73"/>
      <c r="Z26" s="73"/>
      <c r="AA26" s="73"/>
      <c r="AB26" s="99">
        <f t="shared" si="4"/>
        <v>35371267</v>
      </c>
    </row>
    <row r="27" spans="2:28" ht="12.75">
      <c r="B27" s="218" t="s">
        <v>585</v>
      </c>
      <c r="C27" s="71">
        <v>164670</v>
      </c>
      <c r="D27" s="71">
        <v>57896</v>
      </c>
      <c r="E27" s="71">
        <v>40220</v>
      </c>
      <c r="F27" s="71">
        <v>51580</v>
      </c>
      <c r="G27" s="71">
        <v>43764</v>
      </c>
      <c r="H27" s="71">
        <v>36667</v>
      </c>
      <c r="I27" s="71">
        <v>35780</v>
      </c>
      <c r="J27" s="71">
        <v>42209</v>
      </c>
      <c r="K27" s="71">
        <v>50054</v>
      </c>
      <c r="L27" s="71">
        <v>39225</v>
      </c>
      <c r="M27" s="71">
        <v>29264</v>
      </c>
      <c r="N27" s="71">
        <v>133761</v>
      </c>
      <c r="O27" s="71">
        <v>69633</v>
      </c>
      <c r="P27" s="71">
        <v>44611</v>
      </c>
      <c r="Q27" s="71">
        <v>74655</v>
      </c>
      <c r="R27" s="71">
        <v>35950</v>
      </c>
      <c r="S27" s="71">
        <v>46551</v>
      </c>
      <c r="T27" s="71">
        <v>46904</v>
      </c>
      <c r="U27" s="71">
        <v>3262713</v>
      </c>
      <c r="V27" s="73">
        <v>596000</v>
      </c>
      <c r="W27" s="73">
        <v>1080000</v>
      </c>
      <c r="X27" s="73"/>
      <c r="Y27" s="73"/>
      <c r="Z27" s="73"/>
      <c r="AA27" s="73"/>
      <c r="AB27" s="99">
        <f t="shared" si="4"/>
        <v>5982107</v>
      </c>
    </row>
    <row r="28" spans="2:28" ht="24">
      <c r="B28" s="218" t="s">
        <v>586</v>
      </c>
      <c r="C28" s="71"/>
      <c r="D28" s="71"/>
      <c r="E28" s="71"/>
      <c r="F28" s="71">
        <v>1527999</v>
      </c>
      <c r="G28" s="71"/>
      <c r="H28" s="73"/>
      <c r="I28" s="73"/>
      <c r="J28" s="71"/>
      <c r="K28" s="71"/>
      <c r="L28" s="71"/>
      <c r="M28" s="73"/>
      <c r="N28" s="73"/>
      <c r="O28" s="73"/>
      <c r="P28" s="73"/>
      <c r="Q28" s="73"/>
      <c r="R28" s="73"/>
      <c r="S28" s="73"/>
      <c r="T28" s="73"/>
      <c r="U28" s="73">
        <v>88080</v>
      </c>
      <c r="V28" s="73"/>
      <c r="W28" s="73">
        <v>100000</v>
      </c>
      <c r="X28" s="73"/>
      <c r="Y28" s="73"/>
      <c r="Z28" s="73"/>
      <c r="AA28" s="73"/>
      <c r="AB28" s="99">
        <f t="shared" si="4"/>
        <v>1716079</v>
      </c>
    </row>
    <row r="29" spans="2:28" ht="12.75">
      <c r="B29" s="218" t="s">
        <v>587</v>
      </c>
      <c r="C29" s="71"/>
      <c r="D29" s="71"/>
      <c r="E29" s="71"/>
      <c r="F29" s="71">
        <v>2574563</v>
      </c>
      <c r="G29" s="71"/>
      <c r="H29" s="73"/>
      <c r="I29" s="115"/>
      <c r="J29" s="73"/>
      <c r="K29" s="73"/>
      <c r="L29" s="71"/>
      <c r="M29" s="73"/>
      <c r="N29" s="73"/>
      <c r="O29" s="73"/>
      <c r="P29" s="73"/>
      <c r="Q29" s="73"/>
      <c r="R29" s="73"/>
      <c r="S29" s="73"/>
      <c r="T29" s="73"/>
      <c r="U29" s="73"/>
      <c r="V29" s="73">
        <v>230000</v>
      </c>
      <c r="W29" s="73"/>
      <c r="X29" s="73"/>
      <c r="Y29" s="73"/>
      <c r="Z29" s="73"/>
      <c r="AA29" s="73"/>
      <c r="AB29" s="99">
        <f t="shared" si="4"/>
        <v>2804563</v>
      </c>
    </row>
    <row r="30" spans="2:28" ht="12.75">
      <c r="B30" s="218" t="s">
        <v>588</v>
      </c>
      <c r="C30" s="71">
        <v>2146050</v>
      </c>
      <c r="D30" s="71">
        <v>128500</v>
      </c>
      <c r="E30" s="71">
        <v>79222800</v>
      </c>
      <c r="F30" s="71">
        <v>175800</v>
      </c>
      <c r="G30" s="71">
        <v>78600</v>
      </c>
      <c r="H30" s="115">
        <v>776931</v>
      </c>
      <c r="I30" s="115">
        <v>259384</v>
      </c>
      <c r="J30" s="115">
        <v>439197</v>
      </c>
      <c r="K30" s="71">
        <v>432000</v>
      </c>
      <c r="L30" s="71">
        <v>265499</v>
      </c>
      <c r="M30" s="71">
        <v>610745</v>
      </c>
      <c r="N30" s="71">
        <v>354400</v>
      </c>
      <c r="O30" s="71">
        <v>222400</v>
      </c>
      <c r="P30" s="71">
        <v>238200</v>
      </c>
      <c r="Q30" s="71">
        <v>753778</v>
      </c>
      <c r="R30" s="71">
        <v>235200</v>
      </c>
      <c r="S30" s="71">
        <v>446000</v>
      </c>
      <c r="T30" s="71">
        <v>1511400</v>
      </c>
      <c r="U30" s="71">
        <v>3641187</v>
      </c>
      <c r="V30" s="154"/>
      <c r="W30" s="73">
        <v>885000</v>
      </c>
      <c r="X30" s="73"/>
      <c r="Y30" s="73"/>
      <c r="Z30" s="73"/>
      <c r="AA30" s="73"/>
      <c r="AB30" s="99">
        <f t="shared" si="4"/>
        <v>92823071</v>
      </c>
    </row>
    <row r="31" spans="2:28" ht="13.5" thickBot="1">
      <c r="B31" s="220" t="s">
        <v>830</v>
      </c>
      <c r="C31" s="76">
        <f>SUM(C23:C30)</f>
        <v>9845847</v>
      </c>
      <c r="D31" s="76">
        <f aca="true" t="shared" si="5" ref="D31:W31">SUM(D23:D30)</f>
        <v>3897637</v>
      </c>
      <c r="E31" s="76">
        <f t="shared" si="5"/>
        <v>84075081</v>
      </c>
      <c r="F31" s="76">
        <f t="shared" si="5"/>
        <v>7980960</v>
      </c>
      <c r="G31" s="76">
        <f t="shared" si="5"/>
        <v>2673420</v>
      </c>
      <c r="H31" s="76">
        <f t="shared" si="5"/>
        <v>3052142</v>
      </c>
      <c r="I31" s="76">
        <f t="shared" si="5"/>
        <v>2375921</v>
      </c>
      <c r="J31" s="76">
        <f t="shared" si="5"/>
        <v>3631726</v>
      </c>
      <c r="K31" s="76">
        <f t="shared" si="5"/>
        <v>3832970</v>
      </c>
      <c r="L31" s="76">
        <f t="shared" si="5"/>
        <v>2643127</v>
      </c>
      <c r="M31" s="76">
        <f t="shared" si="5"/>
        <v>2678898</v>
      </c>
      <c r="N31" s="76">
        <f t="shared" si="5"/>
        <v>27192577</v>
      </c>
      <c r="O31" s="76">
        <f t="shared" si="5"/>
        <v>6088045</v>
      </c>
      <c r="P31" s="76">
        <f t="shared" si="5"/>
        <v>4537920</v>
      </c>
      <c r="Q31" s="76">
        <f t="shared" si="5"/>
        <v>5709250</v>
      </c>
      <c r="R31" s="76">
        <f t="shared" si="5"/>
        <v>2889580</v>
      </c>
      <c r="S31" s="76">
        <f t="shared" si="5"/>
        <v>3759105</v>
      </c>
      <c r="T31" s="76">
        <f t="shared" si="5"/>
        <v>64507528</v>
      </c>
      <c r="U31" s="76">
        <f t="shared" si="5"/>
        <v>20907595</v>
      </c>
      <c r="V31" s="76">
        <f t="shared" si="5"/>
        <v>18259145</v>
      </c>
      <c r="W31" s="76">
        <f t="shared" si="5"/>
        <v>25225179</v>
      </c>
      <c r="X31" s="76"/>
      <c r="Y31" s="76"/>
      <c r="Z31" s="76"/>
      <c r="AA31" s="76"/>
      <c r="AB31" s="82">
        <f t="shared" si="4"/>
        <v>305763653</v>
      </c>
    </row>
    <row r="32" spans="2:28" ht="12.75">
      <c r="B32" s="391" t="s">
        <v>570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3"/>
    </row>
    <row r="33" spans="1:28" s="21" customFormat="1" ht="12.75">
      <c r="A33" s="34"/>
      <c r="B33" s="271" t="s">
        <v>589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15">
        <v>710000</v>
      </c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83">
        <f>SUM(O33:AA33)</f>
        <v>710000</v>
      </c>
    </row>
    <row r="34" spans="2:28" ht="24">
      <c r="B34" s="246" t="s">
        <v>590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97"/>
      <c r="R34" s="97"/>
      <c r="S34" s="97"/>
      <c r="T34" s="97"/>
      <c r="U34" s="97"/>
      <c r="V34" s="185"/>
      <c r="W34" s="147">
        <v>51377</v>
      </c>
      <c r="X34" s="147"/>
      <c r="Y34" s="147"/>
      <c r="Z34" s="147"/>
      <c r="AA34" s="147"/>
      <c r="AB34" s="98">
        <f>SUM(O34:AA34)</f>
        <v>51377</v>
      </c>
    </row>
    <row r="35" spans="2:28" ht="13.5" thickBot="1">
      <c r="B35" s="225" t="s">
        <v>831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>
        <f>SUM(O33:O34)</f>
        <v>710000</v>
      </c>
      <c r="P35" s="76"/>
      <c r="Q35" s="76"/>
      <c r="R35" s="76"/>
      <c r="S35" s="76"/>
      <c r="T35" s="76"/>
      <c r="U35" s="76"/>
      <c r="V35" s="76"/>
      <c r="W35" s="76">
        <f>SUM(W33:W34)</f>
        <v>51377</v>
      </c>
      <c r="X35" s="76"/>
      <c r="Y35" s="76"/>
      <c r="Z35" s="76"/>
      <c r="AA35" s="76"/>
      <c r="AB35" s="82">
        <f>SUM(O35:AA35)</f>
        <v>761377</v>
      </c>
    </row>
    <row r="36" spans="2:28" ht="13.5" customHeight="1" thickBot="1">
      <c r="B36" s="378" t="s">
        <v>238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80"/>
    </row>
    <row r="37" spans="2:28" ht="39.75" customHeight="1">
      <c r="B37" s="217" t="s">
        <v>595</v>
      </c>
      <c r="C37" s="69">
        <v>111077</v>
      </c>
      <c r="D37" s="69">
        <v>111069</v>
      </c>
      <c r="E37" s="69">
        <v>111069</v>
      </c>
      <c r="F37" s="69">
        <v>111069</v>
      </c>
      <c r="G37" s="69">
        <v>111069</v>
      </c>
      <c r="H37" s="69">
        <v>111069</v>
      </c>
      <c r="I37" s="69">
        <v>111069</v>
      </c>
      <c r="J37" s="69">
        <v>111069</v>
      </c>
      <c r="K37" s="69">
        <v>111069</v>
      </c>
      <c r="L37" s="69">
        <v>111069</v>
      </c>
      <c r="M37" s="69">
        <v>111069</v>
      </c>
      <c r="N37" s="69">
        <v>111069</v>
      </c>
      <c r="O37" s="69">
        <v>111819</v>
      </c>
      <c r="P37" s="69">
        <v>111069</v>
      </c>
      <c r="Q37" s="69">
        <v>111069</v>
      </c>
      <c r="R37" s="69">
        <v>111069</v>
      </c>
      <c r="S37" s="69">
        <v>111069</v>
      </c>
      <c r="T37" s="69">
        <v>111069</v>
      </c>
      <c r="U37" s="69"/>
      <c r="V37" s="80"/>
      <c r="W37" s="81"/>
      <c r="X37" s="81"/>
      <c r="Y37" s="81"/>
      <c r="Z37" s="81"/>
      <c r="AA37" s="81"/>
      <c r="AB37" s="100">
        <f>SUM(C37:AA37)</f>
        <v>2000000</v>
      </c>
    </row>
    <row r="38" spans="2:28" ht="13.5" thickBot="1">
      <c r="B38" s="225" t="s">
        <v>837</v>
      </c>
      <c r="C38" s="76">
        <f>SUM(C37)</f>
        <v>111077</v>
      </c>
      <c r="D38" s="76">
        <f aca="true" t="shared" si="6" ref="D38:T38">SUM(D37)</f>
        <v>111069</v>
      </c>
      <c r="E38" s="76">
        <f t="shared" si="6"/>
        <v>111069</v>
      </c>
      <c r="F38" s="76">
        <f t="shared" si="6"/>
        <v>111069</v>
      </c>
      <c r="G38" s="76">
        <f t="shared" si="6"/>
        <v>111069</v>
      </c>
      <c r="H38" s="76">
        <f t="shared" si="6"/>
        <v>111069</v>
      </c>
      <c r="I38" s="76">
        <f t="shared" si="6"/>
        <v>111069</v>
      </c>
      <c r="J38" s="76">
        <f t="shared" si="6"/>
        <v>111069</v>
      </c>
      <c r="K38" s="76">
        <f t="shared" si="6"/>
        <v>111069</v>
      </c>
      <c r="L38" s="76">
        <f t="shared" si="6"/>
        <v>111069</v>
      </c>
      <c r="M38" s="76">
        <f t="shared" si="6"/>
        <v>111069</v>
      </c>
      <c r="N38" s="76">
        <f t="shared" si="6"/>
        <v>111069</v>
      </c>
      <c r="O38" s="76">
        <f t="shared" si="6"/>
        <v>111819</v>
      </c>
      <c r="P38" s="76">
        <f t="shared" si="6"/>
        <v>111069</v>
      </c>
      <c r="Q38" s="76">
        <f t="shared" si="6"/>
        <v>111069</v>
      </c>
      <c r="R38" s="76">
        <f t="shared" si="6"/>
        <v>111069</v>
      </c>
      <c r="S38" s="76">
        <f t="shared" si="6"/>
        <v>111069</v>
      </c>
      <c r="T38" s="76">
        <f t="shared" si="6"/>
        <v>111069</v>
      </c>
      <c r="U38" s="76"/>
      <c r="V38" s="76"/>
      <c r="W38" s="76"/>
      <c r="X38" s="76"/>
      <c r="Y38" s="76"/>
      <c r="Z38" s="76"/>
      <c r="AA38" s="76"/>
      <c r="AB38" s="82">
        <f>SUM(C38:AA38)</f>
        <v>2000000</v>
      </c>
    </row>
    <row r="39" spans="2:28" ht="13.5" thickBot="1">
      <c r="B39" s="378" t="s">
        <v>917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80"/>
    </row>
    <row r="40" spans="2:28" s="17" customFormat="1" ht="12.75">
      <c r="B40" s="224" t="s">
        <v>1032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4"/>
      <c r="AA40" s="164">
        <v>34143637903</v>
      </c>
      <c r="AB40" s="166">
        <f>SUM(X40:AA40)</f>
        <v>34143637903</v>
      </c>
    </row>
    <row r="41" spans="2:28" ht="12.75">
      <c r="B41" s="222" t="s">
        <v>1021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101"/>
      <c r="V41" s="101"/>
      <c r="W41" s="101"/>
      <c r="X41" s="101">
        <v>125387516</v>
      </c>
      <c r="Y41" s="101">
        <v>355311000</v>
      </c>
      <c r="Z41" s="101">
        <v>536285305</v>
      </c>
      <c r="AA41" s="101"/>
      <c r="AB41" s="102">
        <f>SUM(X41:AA41)</f>
        <v>1016983821</v>
      </c>
    </row>
    <row r="42" spans="2:28" ht="13.5" thickBot="1">
      <c r="B42" s="220" t="s">
        <v>875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76"/>
      <c r="V42" s="76"/>
      <c r="W42" s="76"/>
      <c r="X42" s="76">
        <f>SUM(X40:X41)</f>
        <v>125387516</v>
      </c>
      <c r="Y42" s="76">
        <f>SUM(Y40:Y41)</f>
        <v>355311000</v>
      </c>
      <c r="Z42" s="76">
        <f>SUM(Z40:Z41)</f>
        <v>536285305</v>
      </c>
      <c r="AA42" s="76">
        <f>SUM(AA40:AA41)</f>
        <v>34143637903</v>
      </c>
      <c r="AB42" s="82">
        <f>SUM(X42:AA42)</f>
        <v>35160621724</v>
      </c>
    </row>
    <row r="43" spans="2:28" ht="13.5" thickBot="1">
      <c r="B43" s="248" t="s">
        <v>874</v>
      </c>
      <c r="C43" s="120">
        <f>C12+C21+C31+C35+C38+C42</f>
        <v>37547158</v>
      </c>
      <c r="D43" s="120">
        <f aca="true" t="shared" si="7" ref="D43:AA43">D12+D21+D31+D35+D38+D42</f>
        <v>22671305</v>
      </c>
      <c r="E43" s="120">
        <f t="shared" si="7"/>
        <v>94597415</v>
      </c>
      <c r="F43" s="120">
        <f t="shared" si="7"/>
        <v>21015734</v>
      </c>
      <c r="G43" s="120">
        <f t="shared" si="7"/>
        <v>17882572</v>
      </c>
      <c r="H43" s="120">
        <f t="shared" si="7"/>
        <v>23398530</v>
      </c>
      <c r="I43" s="120">
        <f t="shared" si="7"/>
        <v>9919121</v>
      </c>
      <c r="J43" s="120">
        <f t="shared" si="7"/>
        <v>7650212</v>
      </c>
      <c r="K43" s="120">
        <f t="shared" si="7"/>
        <v>20755268</v>
      </c>
      <c r="L43" s="120">
        <f t="shared" si="7"/>
        <v>13029694</v>
      </c>
      <c r="M43" s="120">
        <f t="shared" si="7"/>
        <v>10801920</v>
      </c>
      <c r="N43" s="120">
        <f t="shared" si="7"/>
        <v>50413623</v>
      </c>
      <c r="O43" s="120">
        <f t="shared" si="7"/>
        <v>60973661</v>
      </c>
      <c r="P43" s="120">
        <f t="shared" si="7"/>
        <v>29814440</v>
      </c>
      <c r="Q43" s="120">
        <f t="shared" si="7"/>
        <v>26100346</v>
      </c>
      <c r="R43" s="120">
        <f t="shared" si="7"/>
        <v>14859394</v>
      </c>
      <c r="S43" s="120">
        <f t="shared" si="7"/>
        <v>16983753</v>
      </c>
      <c r="T43" s="120">
        <f t="shared" si="7"/>
        <v>80296825</v>
      </c>
      <c r="U43" s="120">
        <f t="shared" si="7"/>
        <v>83012624</v>
      </c>
      <c r="V43" s="120">
        <f t="shared" si="7"/>
        <v>60826033</v>
      </c>
      <c r="W43" s="120">
        <f t="shared" si="7"/>
        <v>118273851</v>
      </c>
      <c r="X43" s="120">
        <f t="shared" si="7"/>
        <v>125387516</v>
      </c>
      <c r="Y43" s="120">
        <f t="shared" si="7"/>
        <v>355311000</v>
      </c>
      <c r="Z43" s="120">
        <f t="shared" si="7"/>
        <v>536285305</v>
      </c>
      <c r="AA43" s="120">
        <f t="shared" si="7"/>
        <v>34143637903</v>
      </c>
      <c r="AB43" s="240">
        <f>SUM(C43:AA43)</f>
        <v>35981445203</v>
      </c>
    </row>
    <row r="44" spans="2:28" ht="12.75" customHeight="1">
      <c r="B44" s="350" t="s">
        <v>665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</row>
  </sheetData>
  <sheetProtection/>
  <mergeCells count="8">
    <mergeCell ref="B44:AB44"/>
    <mergeCell ref="B2:AB2"/>
    <mergeCell ref="B4:AB4"/>
    <mergeCell ref="B13:AB13"/>
    <mergeCell ref="B22:AB22"/>
    <mergeCell ref="B32:AB32"/>
    <mergeCell ref="B36:AB36"/>
    <mergeCell ref="B39:AB39"/>
  </mergeCells>
  <printOptions/>
  <pageMargins left="0.75" right="0.75" top="1" bottom="1" header="0" footer="0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D1">
      <selection activeCell="G24" sqref="G24"/>
    </sheetView>
  </sheetViews>
  <sheetFormatPr defaultColWidth="11.421875" defaultRowHeight="12.75"/>
  <cols>
    <col min="1" max="1" width="2.57421875" style="0" customWidth="1"/>
    <col min="2" max="2" width="43.140625" style="0" bestFit="1" customWidth="1"/>
    <col min="3" max="3" width="20.28125" style="0" customWidth="1"/>
    <col min="4" max="4" width="22.00390625" style="0" bestFit="1" customWidth="1"/>
    <col min="5" max="5" width="23.421875" style="0" bestFit="1" customWidth="1"/>
    <col min="6" max="6" width="22.8515625" style="0" bestFit="1" customWidth="1"/>
    <col min="7" max="7" width="23.00390625" style="0" bestFit="1" customWidth="1"/>
    <col min="8" max="8" width="19.421875" style="0" customWidth="1"/>
  </cols>
  <sheetData>
    <row r="1" ht="13.5" thickBot="1"/>
    <row r="2" spans="2:8" ht="29.25" customHeight="1" thickBot="1">
      <c r="B2" s="347" t="s">
        <v>743</v>
      </c>
      <c r="C2" s="348"/>
      <c r="D2" s="348"/>
      <c r="E2" s="348"/>
      <c r="F2" s="348"/>
      <c r="G2" s="348"/>
      <c r="H2" s="349"/>
    </row>
    <row r="3" spans="2:8" ht="48.75" thickBot="1">
      <c r="B3" s="49" t="s">
        <v>354</v>
      </c>
      <c r="C3" s="49" t="s">
        <v>12</v>
      </c>
      <c r="D3" s="49" t="s">
        <v>765</v>
      </c>
      <c r="E3" s="49" t="s">
        <v>627</v>
      </c>
      <c r="F3" s="49" t="s">
        <v>174</v>
      </c>
      <c r="G3" s="49" t="s">
        <v>175</v>
      </c>
      <c r="H3" s="157" t="s">
        <v>626</v>
      </c>
    </row>
    <row r="4" spans="2:8" ht="13.5" customHeight="1" thickBot="1">
      <c r="B4" s="351" t="s">
        <v>238</v>
      </c>
      <c r="C4" s="332"/>
      <c r="D4" s="332"/>
      <c r="E4" s="332"/>
      <c r="F4" s="332"/>
      <c r="G4" s="332"/>
      <c r="H4" s="352"/>
    </row>
    <row r="5" spans="2:8" ht="40.5" customHeight="1">
      <c r="B5" s="217" t="s">
        <v>595</v>
      </c>
      <c r="C5" s="69">
        <v>1452000</v>
      </c>
      <c r="D5" s="69"/>
      <c r="E5" s="81"/>
      <c r="F5" s="81"/>
      <c r="G5" s="81"/>
      <c r="H5" s="100">
        <f>SUM(C5:G5)</f>
        <v>1452000</v>
      </c>
    </row>
    <row r="6" spans="2:8" ht="12.75">
      <c r="B6" s="218" t="s">
        <v>173</v>
      </c>
      <c r="C6" s="71">
        <v>7621275624</v>
      </c>
      <c r="D6" s="71"/>
      <c r="E6" s="73"/>
      <c r="F6" s="73"/>
      <c r="G6" s="73"/>
      <c r="H6" s="99">
        <f>SUM(C6:G6)</f>
        <v>7621275624</v>
      </c>
    </row>
    <row r="7" spans="2:8" ht="13.5" thickBot="1">
      <c r="B7" s="220" t="s">
        <v>832</v>
      </c>
      <c r="C7" s="76">
        <f>SUM(C5:C6)</f>
        <v>7622727624</v>
      </c>
      <c r="D7" s="76"/>
      <c r="E7" s="76"/>
      <c r="F7" s="76"/>
      <c r="G7" s="76"/>
      <c r="H7" s="82">
        <f>SUM(C7:G7)</f>
        <v>7622727624</v>
      </c>
    </row>
    <row r="8" spans="2:8" ht="13.5" thickBot="1">
      <c r="B8" s="378" t="s">
        <v>917</v>
      </c>
      <c r="C8" s="379"/>
      <c r="D8" s="379"/>
      <c r="E8" s="379"/>
      <c r="F8" s="379"/>
      <c r="G8" s="379"/>
      <c r="H8" s="380"/>
    </row>
    <row r="9" spans="2:8" ht="12.75">
      <c r="B9" s="217" t="s">
        <v>816</v>
      </c>
      <c r="C9" s="81"/>
      <c r="D9" s="69">
        <v>6300000000</v>
      </c>
      <c r="E9" s="69"/>
      <c r="F9" s="81"/>
      <c r="G9" s="81"/>
      <c r="H9" s="100">
        <f>SUM(C9:G9)</f>
        <v>6300000000</v>
      </c>
    </row>
    <row r="10" spans="2:8" ht="12.75">
      <c r="B10" s="218" t="s">
        <v>170</v>
      </c>
      <c r="C10" s="73"/>
      <c r="D10" s="71">
        <v>21242973565</v>
      </c>
      <c r="E10" s="71">
        <v>32955900000</v>
      </c>
      <c r="F10" s="71">
        <v>120550000000</v>
      </c>
      <c r="G10" s="71">
        <v>1507098811</v>
      </c>
      <c r="H10" s="99">
        <f>SUM(C10:G10)</f>
        <v>176255972376</v>
      </c>
    </row>
    <row r="11" spans="2:8" ht="12.75">
      <c r="B11" s="242" t="s">
        <v>875</v>
      </c>
      <c r="C11" s="153"/>
      <c r="D11" s="113">
        <f>SUM(D9:D10)</f>
        <v>27542973565</v>
      </c>
      <c r="E11" s="113">
        <f>SUM(E9:E10)</f>
        <v>32955900000</v>
      </c>
      <c r="F11" s="113">
        <f>SUM(F9:F10)</f>
        <v>120550000000</v>
      </c>
      <c r="G11" s="113">
        <f>SUM(G9:G10)</f>
        <v>1507098811</v>
      </c>
      <c r="H11" s="194">
        <f>SUM(C11:G11)</f>
        <v>182555972376</v>
      </c>
    </row>
    <row r="12" spans="2:8" ht="13.5" thickBot="1">
      <c r="B12" s="220" t="s">
        <v>874</v>
      </c>
      <c r="C12" s="67">
        <f>SUM(C11,C7)</f>
        <v>7622727624</v>
      </c>
      <c r="D12" s="67">
        <f>SUM(D11,D7)</f>
        <v>27542973565</v>
      </c>
      <c r="E12" s="67">
        <f>SUM(E11,E7)</f>
        <v>32955900000</v>
      </c>
      <c r="F12" s="67">
        <f>SUM(F11,F7)</f>
        <v>120550000000</v>
      </c>
      <c r="G12" s="67">
        <f>SUM(G11,G7)</f>
        <v>1507098811</v>
      </c>
      <c r="H12" s="241">
        <f>SUM(C12:G12)</f>
        <v>190178700000</v>
      </c>
    </row>
    <row r="13" spans="2:8" ht="21.75" customHeight="1">
      <c r="B13" s="350" t="s">
        <v>665</v>
      </c>
      <c r="C13" s="350"/>
      <c r="D13" s="350"/>
      <c r="E13" s="350"/>
      <c r="F13" s="350"/>
      <c r="G13" s="350"/>
      <c r="H13" s="350"/>
    </row>
  </sheetData>
  <sheetProtection/>
  <mergeCells count="4">
    <mergeCell ref="B13:H13"/>
    <mergeCell ref="B2:H2"/>
    <mergeCell ref="B4:H4"/>
    <mergeCell ref="B8:H8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58.57421875" style="0" customWidth="1"/>
    <col min="3" max="3" width="13.140625" style="0" bestFit="1" customWidth="1"/>
    <col min="4" max="4" width="16.28125" style="0" bestFit="1" customWidth="1"/>
    <col min="5" max="5" width="18.00390625" style="0" bestFit="1" customWidth="1"/>
    <col min="6" max="6" width="15.57421875" style="0" customWidth="1"/>
    <col min="7" max="8" width="17.7109375" style="0" bestFit="1" customWidth="1"/>
    <col min="9" max="9" width="16.00390625" style="0" bestFit="1" customWidth="1"/>
    <col min="10" max="10" width="15.140625" style="0" bestFit="1" customWidth="1"/>
    <col min="11" max="11" width="19.00390625" style="0" bestFit="1" customWidth="1"/>
    <col min="12" max="12" width="16.7109375" style="0" bestFit="1" customWidth="1"/>
  </cols>
  <sheetData>
    <row r="2" ht="13.5" thickBot="1">
      <c r="I2" t="s">
        <v>596</v>
      </c>
    </row>
    <row r="3" spans="2:12" ht="13.5" thickBot="1">
      <c r="B3" s="347" t="s">
        <v>139</v>
      </c>
      <c r="C3" s="348"/>
      <c r="D3" s="348"/>
      <c r="E3" s="348"/>
      <c r="F3" s="348"/>
      <c r="G3" s="348"/>
      <c r="H3" s="348"/>
      <c r="I3" s="348"/>
      <c r="J3" s="348"/>
      <c r="K3" s="348"/>
      <c r="L3" s="349"/>
    </row>
    <row r="4" spans="2:12" s="25" customFormat="1" ht="48.75" thickBot="1">
      <c r="B4" s="49" t="s">
        <v>354</v>
      </c>
      <c r="C4" s="50" t="s">
        <v>311</v>
      </c>
      <c r="D4" s="50" t="s">
        <v>312</v>
      </c>
      <c r="E4" s="50" t="s">
        <v>672</v>
      </c>
      <c r="F4" s="50" t="s">
        <v>910</v>
      </c>
      <c r="G4" s="50" t="s">
        <v>209</v>
      </c>
      <c r="H4" s="50" t="s">
        <v>51</v>
      </c>
      <c r="I4" s="50" t="s">
        <v>210</v>
      </c>
      <c r="J4" s="50" t="s">
        <v>313</v>
      </c>
      <c r="K4" s="49" t="s">
        <v>634</v>
      </c>
      <c r="L4" s="37" t="s">
        <v>545</v>
      </c>
    </row>
    <row r="5" spans="2:12" ht="13.5" thickBot="1">
      <c r="B5" s="351" t="s">
        <v>1082</v>
      </c>
      <c r="C5" s="332"/>
      <c r="D5" s="332"/>
      <c r="E5" s="332"/>
      <c r="F5" s="332"/>
      <c r="G5" s="332"/>
      <c r="H5" s="332"/>
      <c r="I5" s="332"/>
      <c r="J5" s="332"/>
      <c r="K5" s="332"/>
      <c r="L5" s="352"/>
    </row>
    <row r="6" spans="2:12" ht="12.75">
      <c r="B6" s="253" t="s">
        <v>571</v>
      </c>
      <c r="C6" s="56">
        <v>14339916</v>
      </c>
      <c r="D6" s="57">
        <v>61998963</v>
      </c>
      <c r="E6" s="56">
        <v>7276094</v>
      </c>
      <c r="F6" s="58">
        <v>12255194</v>
      </c>
      <c r="G6" s="58">
        <v>11464189</v>
      </c>
      <c r="H6" s="58">
        <v>1514127</v>
      </c>
      <c r="I6" s="58">
        <v>5742987</v>
      </c>
      <c r="J6" s="58">
        <v>10030510</v>
      </c>
      <c r="K6" s="58">
        <v>8729262</v>
      </c>
      <c r="L6" s="59">
        <f aca="true" t="shared" si="0" ref="L6:L12">SUM(C6:K6)</f>
        <v>133351242</v>
      </c>
    </row>
    <row r="7" spans="2:13" ht="12.75">
      <c r="B7" s="218" t="s">
        <v>572</v>
      </c>
      <c r="C7" s="60"/>
      <c r="D7" s="61">
        <v>17700198</v>
      </c>
      <c r="E7" s="60"/>
      <c r="F7" s="62"/>
      <c r="G7" s="62"/>
      <c r="H7" s="62"/>
      <c r="I7" s="62"/>
      <c r="J7" s="62"/>
      <c r="K7" s="62"/>
      <c r="L7" s="63">
        <f t="shared" si="0"/>
        <v>17700198</v>
      </c>
      <c r="M7" t="s">
        <v>596</v>
      </c>
    </row>
    <row r="8" spans="2:12" ht="12.75">
      <c r="B8" s="218" t="s">
        <v>573</v>
      </c>
      <c r="C8" s="61">
        <v>1910751</v>
      </c>
      <c r="D8" s="61">
        <v>8143802</v>
      </c>
      <c r="E8" s="61">
        <v>1699120</v>
      </c>
      <c r="F8" s="62">
        <v>1747164</v>
      </c>
      <c r="G8" s="62">
        <v>3217434</v>
      </c>
      <c r="H8" s="62">
        <v>782420</v>
      </c>
      <c r="I8" s="62">
        <v>1152075</v>
      </c>
      <c r="J8" s="62">
        <v>36561394</v>
      </c>
      <c r="K8" s="62">
        <v>6805921</v>
      </c>
      <c r="L8" s="63">
        <f t="shared" si="0"/>
        <v>62020081</v>
      </c>
    </row>
    <row r="9" spans="2:13" ht="24">
      <c r="B9" s="218" t="s">
        <v>574</v>
      </c>
      <c r="C9" s="61">
        <v>10787318</v>
      </c>
      <c r="D9" s="61">
        <v>35225005</v>
      </c>
      <c r="E9" s="61">
        <v>6015152</v>
      </c>
      <c r="F9" s="62">
        <v>9578494</v>
      </c>
      <c r="G9" s="62">
        <v>11184484</v>
      </c>
      <c r="H9" s="62">
        <v>1844200</v>
      </c>
      <c r="I9" s="62">
        <v>5995017</v>
      </c>
      <c r="J9" s="62">
        <v>10449176</v>
      </c>
      <c r="K9" s="62">
        <v>5463333</v>
      </c>
      <c r="L9" s="63">
        <f t="shared" si="0"/>
        <v>96542179</v>
      </c>
      <c r="M9" t="s">
        <v>596</v>
      </c>
    </row>
    <row r="10" spans="2:12" ht="13.5" customHeight="1">
      <c r="B10" s="218" t="s">
        <v>575</v>
      </c>
      <c r="C10" s="61">
        <v>51986283</v>
      </c>
      <c r="D10" s="61">
        <v>130193115</v>
      </c>
      <c r="E10" s="61">
        <v>27283778</v>
      </c>
      <c r="F10" s="62">
        <v>39721592</v>
      </c>
      <c r="G10" s="62">
        <v>53460365</v>
      </c>
      <c r="H10" s="62">
        <v>8624336</v>
      </c>
      <c r="I10" s="62">
        <v>26683542</v>
      </c>
      <c r="J10" s="62">
        <v>204287831</v>
      </c>
      <c r="K10" s="62">
        <v>52053179</v>
      </c>
      <c r="L10" s="63">
        <f t="shared" si="0"/>
        <v>594294021</v>
      </c>
    </row>
    <row r="11" spans="2:12" ht="12.75">
      <c r="B11" s="218" t="s">
        <v>877</v>
      </c>
      <c r="C11" s="61"/>
      <c r="D11" s="61">
        <v>4485100</v>
      </c>
      <c r="E11" s="61"/>
      <c r="F11" s="62"/>
      <c r="G11" s="62"/>
      <c r="H11" s="62"/>
      <c r="I11" s="62"/>
      <c r="J11" s="64"/>
      <c r="K11" s="62"/>
      <c r="L11" s="65">
        <f t="shared" si="0"/>
        <v>4485100</v>
      </c>
    </row>
    <row r="12" spans="2:12" ht="13.5" thickBot="1">
      <c r="B12" s="220" t="s">
        <v>353</v>
      </c>
      <c r="C12" s="66">
        <f>SUM(C6:C11)</f>
        <v>79024268</v>
      </c>
      <c r="D12" s="66">
        <f aca="true" t="shared" si="1" ref="D12:I12">SUM(D6:D11)</f>
        <v>257746183</v>
      </c>
      <c r="E12" s="66">
        <f>SUM(E6:E11)</f>
        <v>42274144</v>
      </c>
      <c r="F12" s="66">
        <f t="shared" si="1"/>
        <v>63302444</v>
      </c>
      <c r="G12" s="66">
        <f t="shared" si="1"/>
        <v>79326472</v>
      </c>
      <c r="H12" s="66">
        <f t="shared" si="1"/>
        <v>12765083</v>
      </c>
      <c r="I12" s="66">
        <f t="shared" si="1"/>
        <v>39573621</v>
      </c>
      <c r="J12" s="67">
        <f>SUM(J6:J11)</f>
        <v>261328911</v>
      </c>
      <c r="K12" s="67">
        <f>SUM(K6:K11)</f>
        <v>73051695</v>
      </c>
      <c r="L12" s="68">
        <f t="shared" si="0"/>
        <v>908392821</v>
      </c>
    </row>
    <row r="13" spans="2:12" s="6" customFormat="1" ht="13.5" thickBot="1">
      <c r="B13" s="353" t="s">
        <v>1083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5"/>
    </row>
    <row r="14" spans="2:15" ht="14.25" customHeight="1">
      <c r="B14" s="217" t="s">
        <v>577</v>
      </c>
      <c r="C14" s="69">
        <v>4199862</v>
      </c>
      <c r="D14" s="69">
        <v>4342196</v>
      </c>
      <c r="E14" s="69">
        <v>602893</v>
      </c>
      <c r="F14" s="69">
        <v>1597388</v>
      </c>
      <c r="G14" s="69">
        <v>914318</v>
      </c>
      <c r="H14" s="69">
        <v>819702</v>
      </c>
      <c r="I14" s="69">
        <v>572755</v>
      </c>
      <c r="J14" s="69">
        <v>5765328</v>
      </c>
      <c r="K14" s="69">
        <v>2622636</v>
      </c>
      <c r="L14" s="70">
        <f aca="true" t="shared" si="2" ref="L14:L22">SUM(C14:K14)</f>
        <v>21437078</v>
      </c>
      <c r="O14" s="6"/>
    </row>
    <row r="15" spans="2:15" ht="12.75">
      <c r="B15" s="218" t="s">
        <v>578</v>
      </c>
      <c r="C15" s="71">
        <v>1542480</v>
      </c>
      <c r="D15" s="71">
        <v>3226751</v>
      </c>
      <c r="E15" s="71">
        <v>343440</v>
      </c>
      <c r="F15" s="71">
        <v>872880</v>
      </c>
      <c r="G15" s="71">
        <v>334720</v>
      </c>
      <c r="H15" s="71">
        <v>198720</v>
      </c>
      <c r="I15" s="71">
        <v>180720</v>
      </c>
      <c r="J15" s="71">
        <v>9736175</v>
      </c>
      <c r="K15" s="71">
        <v>8939824</v>
      </c>
      <c r="L15" s="72">
        <f t="shared" si="2"/>
        <v>25375710</v>
      </c>
      <c r="O15" s="6"/>
    </row>
    <row r="16" spans="2:15" ht="12.75">
      <c r="B16" s="218" t="s">
        <v>579</v>
      </c>
      <c r="C16" s="71">
        <v>156322</v>
      </c>
      <c r="D16" s="71">
        <v>568227</v>
      </c>
      <c r="E16" s="71">
        <v>681410</v>
      </c>
      <c r="F16" s="71">
        <v>113494</v>
      </c>
      <c r="G16" s="71">
        <v>203394</v>
      </c>
      <c r="H16" s="71">
        <v>22689</v>
      </c>
      <c r="I16" s="71">
        <v>21706</v>
      </c>
      <c r="J16" s="71">
        <v>5015040</v>
      </c>
      <c r="K16" s="71">
        <v>1480420</v>
      </c>
      <c r="L16" s="72">
        <f t="shared" si="2"/>
        <v>8262702</v>
      </c>
      <c r="O16" s="6"/>
    </row>
    <row r="17" spans="2:15" ht="12.75">
      <c r="B17" s="218" t="s">
        <v>580</v>
      </c>
      <c r="C17" s="71">
        <v>36812</v>
      </c>
      <c r="D17" s="71">
        <v>1971584</v>
      </c>
      <c r="E17" s="71">
        <v>2990</v>
      </c>
      <c r="F17" s="71"/>
      <c r="G17" s="71">
        <v>233664</v>
      </c>
      <c r="H17" s="71">
        <v>380</v>
      </c>
      <c r="I17" s="71">
        <v>4824</v>
      </c>
      <c r="J17" s="71">
        <v>10993637</v>
      </c>
      <c r="K17" s="71">
        <v>1505158</v>
      </c>
      <c r="L17" s="72">
        <f t="shared" si="2"/>
        <v>14749049</v>
      </c>
      <c r="O17" s="6"/>
    </row>
    <row r="18" spans="2:12" ht="24">
      <c r="B18" s="218" t="s">
        <v>621</v>
      </c>
      <c r="C18" s="71">
        <v>2500</v>
      </c>
      <c r="D18" s="71">
        <v>18500</v>
      </c>
      <c r="E18" s="71">
        <v>29000</v>
      </c>
      <c r="F18" s="71">
        <v>1000</v>
      </c>
      <c r="G18" s="71">
        <v>1000</v>
      </c>
      <c r="H18" s="71">
        <v>1000</v>
      </c>
      <c r="I18" s="71">
        <v>1159</v>
      </c>
      <c r="J18" s="71">
        <v>8368616</v>
      </c>
      <c r="K18" s="71">
        <v>494708</v>
      </c>
      <c r="L18" s="72">
        <f t="shared" si="2"/>
        <v>8917483</v>
      </c>
    </row>
    <row r="19" spans="1:12" ht="12.75">
      <c r="A19" t="s">
        <v>596</v>
      </c>
      <c r="B19" s="218" t="s">
        <v>581</v>
      </c>
      <c r="C19" s="71">
        <v>1113282</v>
      </c>
      <c r="D19" s="71">
        <v>1752122</v>
      </c>
      <c r="E19" s="71">
        <v>274580</v>
      </c>
      <c r="F19" s="71">
        <v>588939</v>
      </c>
      <c r="G19" s="71">
        <v>887659</v>
      </c>
      <c r="H19" s="71">
        <v>101814</v>
      </c>
      <c r="I19" s="71">
        <v>281980</v>
      </c>
      <c r="J19" s="71">
        <v>8591376</v>
      </c>
      <c r="K19" s="71">
        <v>27443420</v>
      </c>
      <c r="L19" s="72">
        <f t="shared" si="2"/>
        <v>41035172</v>
      </c>
    </row>
    <row r="20" spans="2:12" ht="24">
      <c r="B20" s="218" t="s">
        <v>582</v>
      </c>
      <c r="C20" s="71">
        <v>463158</v>
      </c>
      <c r="D20" s="71">
        <v>1352575</v>
      </c>
      <c r="E20" s="71">
        <v>137622</v>
      </c>
      <c r="F20" s="71">
        <v>89615</v>
      </c>
      <c r="G20" s="71">
        <v>77184</v>
      </c>
      <c r="H20" s="71">
        <v>3364</v>
      </c>
      <c r="I20" s="71">
        <v>132672</v>
      </c>
      <c r="J20" s="71">
        <v>4825493</v>
      </c>
      <c r="K20" s="71">
        <v>2249549</v>
      </c>
      <c r="L20" s="72">
        <f t="shared" si="2"/>
        <v>9331232</v>
      </c>
    </row>
    <row r="21" spans="2:12" ht="24">
      <c r="B21" s="218" t="s">
        <v>623</v>
      </c>
      <c r="C21" s="71"/>
      <c r="D21" s="71"/>
      <c r="E21" s="71"/>
      <c r="F21" s="73"/>
      <c r="G21" s="73"/>
      <c r="H21" s="73"/>
      <c r="I21" s="74"/>
      <c r="J21" s="74">
        <v>235465</v>
      </c>
      <c r="K21" s="74"/>
      <c r="L21" s="75">
        <f t="shared" si="2"/>
        <v>235465</v>
      </c>
    </row>
    <row r="22" spans="2:12" ht="13.5" thickBot="1">
      <c r="B22" s="220" t="s">
        <v>622</v>
      </c>
      <c r="C22" s="76">
        <f>SUM(C14:C21)</f>
        <v>7514416</v>
      </c>
      <c r="D22" s="77">
        <f aca="true" t="shared" si="3" ref="D22:I22">SUM(D14:D21)</f>
        <v>13231955</v>
      </c>
      <c r="E22" s="77">
        <f>SUM(E14:E21)</f>
        <v>2071935</v>
      </c>
      <c r="F22" s="77">
        <f t="shared" si="3"/>
        <v>3263316</v>
      </c>
      <c r="G22" s="77">
        <f t="shared" si="3"/>
        <v>2651939</v>
      </c>
      <c r="H22" s="77">
        <f t="shared" si="3"/>
        <v>1147669</v>
      </c>
      <c r="I22" s="77">
        <f t="shared" si="3"/>
        <v>1195816</v>
      </c>
      <c r="J22" s="78">
        <f>SUM(J14:J21)</f>
        <v>53531130</v>
      </c>
      <c r="K22" s="78">
        <f>SUM(K14:K21)</f>
        <v>44735715</v>
      </c>
      <c r="L22" s="79">
        <f t="shared" si="2"/>
        <v>129343891</v>
      </c>
    </row>
    <row r="23" spans="2:12" s="6" customFormat="1" ht="15" customHeight="1" thickBot="1">
      <c r="B23" s="353" t="s">
        <v>569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5"/>
    </row>
    <row r="24" spans="2:12" ht="12.75">
      <c r="B24" s="217" t="s">
        <v>583</v>
      </c>
      <c r="C24" s="69">
        <v>7895024</v>
      </c>
      <c r="D24" s="69">
        <v>14104637</v>
      </c>
      <c r="E24" s="69">
        <v>2499641</v>
      </c>
      <c r="F24" s="69">
        <v>11301650</v>
      </c>
      <c r="G24" s="69">
        <v>3206687</v>
      </c>
      <c r="H24" s="69">
        <v>1926619</v>
      </c>
      <c r="I24" s="69">
        <v>1957452</v>
      </c>
      <c r="J24" s="69">
        <v>13344328</v>
      </c>
      <c r="K24" s="69">
        <v>3765417</v>
      </c>
      <c r="L24" s="70">
        <f aca="true" t="shared" si="4" ref="L24:L32">SUM(C24:K24)</f>
        <v>60001455</v>
      </c>
    </row>
    <row r="25" spans="2:12" ht="12.75">
      <c r="B25" s="218" t="s">
        <v>584</v>
      </c>
      <c r="C25" s="71">
        <v>528115</v>
      </c>
      <c r="D25" s="71">
        <v>9990730</v>
      </c>
      <c r="E25" s="71">
        <v>134377</v>
      </c>
      <c r="F25" s="71">
        <v>10705763</v>
      </c>
      <c r="G25" s="71">
        <v>847166</v>
      </c>
      <c r="H25" s="71">
        <v>75367</v>
      </c>
      <c r="I25" s="71">
        <v>68540</v>
      </c>
      <c r="J25" s="71">
        <v>936271</v>
      </c>
      <c r="K25" s="71">
        <v>591315</v>
      </c>
      <c r="L25" s="72">
        <f t="shared" si="4"/>
        <v>23877644</v>
      </c>
    </row>
    <row r="26" spans="2:12" ht="28.5" customHeight="1">
      <c r="B26" s="219" t="s">
        <v>677</v>
      </c>
      <c r="C26" s="71">
        <v>4212475</v>
      </c>
      <c r="D26" s="71">
        <v>34199196</v>
      </c>
      <c r="E26" s="71">
        <v>35990132</v>
      </c>
      <c r="F26" s="71">
        <v>1680340</v>
      </c>
      <c r="G26" s="71">
        <v>3617628</v>
      </c>
      <c r="H26" s="71">
        <v>16378</v>
      </c>
      <c r="I26" s="71">
        <v>1098620</v>
      </c>
      <c r="J26" s="71">
        <v>496579</v>
      </c>
      <c r="K26" s="71">
        <v>7623653</v>
      </c>
      <c r="L26" s="72">
        <f t="shared" si="4"/>
        <v>88935001</v>
      </c>
    </row>
    <row r="27" spans="2:12" ht="24.75" customHeight="1">
      <c r="B27" s="218" t="s">
        <v>681</v>
      </c>
      <c r="C27" s="71">
        <v>1897986</v>
      </c>
      <c r="D27" s="71">
        <v>15915187</v>
      </c>
      <c r="E27" s="71">
        <v>1016257</v>
      </c>
      <c r="F27" s="71">
        <v>2213234</v>
      </c>
      <c r="G27" s="71">
        <v>1573746</v>
      </c>
      <c r="H27" s="71">
        <v>621257</v>
      </c>
      <c r="I27" s="71">
        <v>865483</v>
      </c>
      <c r="J27" s="71">
        <v>9535541</v>
      </c>
      <c r="K27" s="71">
        <v>52136171</v>
      </c>
      <c r="L27" s="72">
        <f t="shared" si="4"/>
        <v>85774862</v>
      </c>
    </row>
    <row r="28" spans="2:12" ht="15" customHeight="1">
      <c r="B28" s="218" t="s">
        <v>585</v>
      </c>
      <c r="C28" s="71">
        <v>3756203</v>
      </c>
      <c r="D28" s="71">
        <v>14618634</v>
      </c>
      <c r="E28" s="71">
        <v>1049746</v>
      </c>
      <c r="F28" s="71">
        <v>2209529</v>
      </c>
      <c r="G28" s="71">
        <v>1458537</v>
      </c>
      <c r="H28" s="71">
        <v>607400</v>
      </c>
      <c r="I28" s="71">
        <v>552382</v>
      </c>
      <c r="J28" s="71">
        <v>4972300</v>
      </c>
      <c r="K28" s="71">
        <v>63368976</v>
      </c>
      <c r="L28" s="72">
        <f t="shared" si="4"/>
        <v>92593707</v>
      </c>
    </row>
    <row r="29" spans="2:12" ht="15.75" customHeight="1">
      <c r="B29" s="218" t="s">
        <v>586</v>
      </c>
      <c r="C29" s="71">
        <v>1045518</v>
      </c>
      <c r="D29" s="71">
        <v>1795554</v>
      </c>
      <c r="E29" s="71">
        <v>6353998</v>
      </c>
      <c r="F29" s="71">
        <v>778852</v>
      </c>
      <c r="G29" s="71">
        <v>810771</v>
      </c>
      <c r="H29" s="71">
        <v>123189</v>
      </c>
      <c r="I29" s="71">
        <v>156022</v>
      </c>
      <c r="J29" s="71"/>
      <c r="K29" s="71"/>
      <c r="L29" s="72">
        <f t="shared" si="4"/>
        <v>11063904</v>
      </c>
    </row>
    <row r="30" spans="2:12" ht="12.75">
      <c r="B30" s="218" t="s">
        <v>587</v>
      </c>
      <c r="C30" s="71"/>
      <c r="D30" s="71"/>
      <c r="E30" s="71">
        <v>40500000</v>
      </c>
      <c r="F30" s="71"/>
      <c r="G30" s="71"/>
      <c r="H30" s="71"/>
      <c r="I30" s="71"/>
      <c r="J30" s="71"/>
      <c r="K30" s="71"/>
      <c r="L30" s="72">
        <f t="shared" si="4"/>
        <v>40500000</v>
      </c>
    </row>
    <row r="31" spans="2:12" ht="12.75">
      <c r="B31" s="218" t="s">
        <v>588</v>
      </c>
      <c r="C31" s="71">
        <v>2523156</v>
      </c>
      <c r="D31" s="71">
        <v>6434160</v>
      </c>
      <c r="E31" s="71">
        <v>5722310</v>
      </c>
      <c r="F31" s="71">
        <v>14414940</v>
      </c>
      <c r="G31" s="71">
        <v>5871250</v>
      </c>
      <c r="H31" s="71">
        <v>143485</v>
      </c>
      <c r="I31" s="71">
        <v>805625</v>
      </c>
      <c r="J31" s="71">
        <v>102832143</v>
      </c>
      <c r="K31" s="71">
        <v>16454746</v>
      </c>
      <c r="L31" s="72">
        <f t="shared" si="4"/>
        <v>155201815</v>
      </c>
    </row>
    <row r="32" spans="2:12" ht="15" customHeight="1" thickBot="1">
      <c r="B32" s="220" t="s">
        <v>830</v>
      </c>
      <c r="C32" s="76">
        <f aca="true" t="shared" si="5" ref="C32:I32">SUM(C24:C31)</f>
        <v>21858477</v>
      </c>
      <c r="D32" s="77">
        <f t="shared" si="5"/>
        <v>97058098</v>
      </c>
      <c r="E32" s="77">
        <f>SUM(E24:E31)</f>
        <v>93266461</v>
      </c>
      <c r="F32" s="77">
        <f t="shared" si="5"/>
        <v>43304308</v>
      </c>
      <c r="G32" s="77">
        <f t="shared" si="5"/>
        <v>17385785</v>
      </c>
      <c r="H32" s="77">
        <f t="shared" si="5"/>
        <v>3513695</v>
      </c>
      <c r="I32" s="77">
        <f t="shared" si="5"/>
        <v>5504124</v>
      </c>
      <c r="J32" s="67">
        <f>SUM(J24:J31)</f>
        <v>132117162</v>
      </c>
      <c r="K32" s="67">
        <f>SUM(K24:K31)</f>
        <v>143940278</v>
      </c>
      <c r="L32" s="68">
        <f t="shared" si="4"/>
        <v>557948388</v>
      </c>
    </row>
    <row r="33" spans="2:12" ht="15" customHeight="1" thickBot="1">
      <c r="B33" s="353" t="s">
        <v>570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/>
    </row>
    <row r="34" spans="2:12" s="6" customFormat="1" ht="12.75">
      <c r="B34" s="217" t="s">
        <v>589</v>
      </c>
      <c r="C34" s="69"/>
      <c r="D34" s="69">
        <v>1766903</v>
      </c>
      <c r="E34" s="80"/>
      <c r="F34" s="81"/>
      <c r="G34" s="81"/>
      <c r="H34" s="81"/>
      <c r="I34" s="81"/>
      <c r="J34" s="69">
        <v>878911</v>
      </c>
      <c r="K34" s="69">
        <v>795830</v>
      </c>
      <c r="L34" s="70">
        <f aca="true" t="shared" si="6" ref="L34:L41">SUM(C34:K34)</f>
        <v>3441644</v>
      </c>
    </row>
    <row r="35" spans="2:12" s="6" customFormat="1" ht="25.5" customHeight="1">
      <c r="B35" s="218" t="s">
        <v>590</v>
      </c>
      <c r="C35" s="71"/>
      <c r="D35" s="71">
        <v>60637049</v>
      </c>
      <c r="E35" s="71"/>
      <c r="F35" s="73"/>
      <c r="G35" s="73"/>
      <c r="H35" s="73"/>
      <c r="I35" s="73"/>
      <c r="J35" s="71">
        <v>5021148</v>
      </c>
      <c r="K35" s="71">
        <v>518166</v>
      </c>
      <c r="L35" s="72">
        <f t="shared" si="6"/>
        <v>66176363</v>
      </c>
    </row>
    <row r="36" spans="2:12" ht="12.75" customHeight="1">
      <c r="B36" s="218" t="s">
        <v>591</v>
      </c>
      <c r="C36" s="71"/>
      <c r="D36" s="71">
        <v>699922</v>
      </c>
      <c r="E36" s="73"/>
      <c r="F36" s="73"/>
      <c r="G36" s="73"/>
      <c r="H36" s="73"/>
      <c r="I36" s="73"/>
      <c r="J36" s="71">
        <v>6200918</v>
      </c>
      <c r="K36" s="71">
        <v>1647764</v>
      </c>
      <c r="L36" s="72">
        <f t="shared" si="6"/>
        <v>8548604</v>
      </c>
    </row>
    <row r="37" spans="2:12" ht="12.75">
      <c r="B37" s="218" t="s">
        <v>987</v>
      </c>
      <c r="C37" s="71"/>
      <c r="D37" s="71">
        <v>28896</v>
      </c>
      <c r="E37" s="73"/>
      <c r="F37" s="73"/>
      <c r="G37" s="73"/>
      <c r="H37" s="73"/>
      <c r="I37" s="73"/>
      <c r="J37" s="71">
        <v>295000</v>
      </c>
      <c r="K37" s="71">
        <v>350000</v>
      </c>
      <c r="L37" s="72">
        <f t="shared" si="6"/>
        <v>673896</v>
      </c>
    </row>
    <row r="38" spans="2:12" ht="12.75">
      <c r="B38" s="218" t="s">
        <v>988</v>
      </c>
      <c r="C38" s="71"/>
      <c r="D38" s="71">
        <v>347230</v>
      </c>
      <c r="E38" s="73"/>
      <c r="F38" s="73"/>
      <c r="G38" s="73"/>
      <c r="H38" s="73"/>
      <c r="I38" s="73"/>
      <c r="J38" s="71">
        <v>197848</v>
      </c>
      <c r="K38" s="71">
        <v>295160</v>
      </c>
      <c r="L38" s="72">
        <f t="shared" si="6"/>
        <v>840238</v>
      </c>
    </row>
    <row r="39" spans="2:12" ht="12.75">
      <c r="B39" s="218" t="s">
        <v>363</v>
      </c>
      <c r="C39" s="73"/>
      <c r="D39" s="71"/>
      <c r="E39" s="73"/>
      <c r="F39" s="73"/>
      <c r="G39" s="73"/>
      <c r="H39" s="73"/>
      <c r="I39" s="73"/>
      <c r="J39" s="71">
        <v>10534255</v>
      </c>
      <c r="K39" s="71"/>
      <c r="L39" s="72">
        <f t="shared" si="6"/>
        <v>10534255</v>
      </c>
    </row>
    <row r="40" spans="2:12" ht="12.75">
      <c r="B40" s="218" t="s">
        <v>258</v>
      </c>
      <c r="C40" s="73"/>
      <c r="D40" s="71"/>
      <c r="E40" s="73"/>
      <c r="F40" s="73"/>
      <c r="G40" s="73"/>
      <c r="H40" s="73"/>
      <c r="I40" s="73"/>
      <c r="J40" s="71"/>
      <c r="K40" s="71">
        <v>485000</v>
      </c>
      <c r="L40" s="72">
        <f t="shared" si="6"/>
        <v>485000</v>
      </c>
    </row>
    <row r="41" spans="2:12" ht="15.75" customHeight="1" thickBot="1">
      <c r="B41" s="220" t="s">
        <v>831</v>
      </c>
      <c r="C41" s="67"/>
      <c r="D41" s="67">
        <f>SUM(D34:D40)</f>
        <v>63480000</v>
      </c>
      <c r="E41" s="67"/>
      <c r="F41" s="67"/>
      <c r="G41" s="67"/>
      <c r="H41" s="67"/>
      <c r="I41" s="67"/>
      <c r="J41" s="76">
        <f>SUM(J34:J40)</f>
        <v>23128080</v>
      </c>
      <c r="K41" s="76">
        <f>SUM(K34:K40)</f>
        <v>4091920</v>
      </c>
      <c r="L41" s="82">
        <f t="shared" si="6"/>
        <v>90700000</v>
      </c>
    </row>
    <row r="42" spans="2:12" ht="15.75" customHeight="1" thickBot="1">
      <c r="B42" s="359" t="s">
        <v>293</v>
      </c>
      <c r="C42" s="360"/>
      <c r="D42" s="360"/>
      <c r="E42" s="360"/>
      <c r="F42" s="360"/>
      <c r="G42" s="360"/>
      <c r="H42" s="360"/>
      <c r="I42" s="360"/>
      <c r="J42" s="360"/>
      <c r="K42" s="360"/>
      <c r="L42" s="361"/>
    </row>
    <row r="43" spans="2:12" ht="15.75" customHeight="1">
      <c r="B43" s="254" t="s">
        <v>208</v>
      </c>
      <c r="C43" s="83"/>
      <c r="D43" s="84">
        <v>3000000</v>
      </c>
      <c r="E43" s="83"/>
      <c r="F43" s="83"/>
      <c r="G43" s="83"/>
      <c r="H43" s="83"/>
      <c r="I43" s="83"/>
      <c r="J43" s="85"/>
      <c r="K43" s="85"/>
      <c r="L43" s="86">
        <f>SUM(C43:K43)</f>
        <v>3000000</v>
      </c>
    </row>
    <row r="44" spans="2:12" s="11" customFormat="1" ht="15.75" customHeight="1" thickBot="1">
      <c r="B44" s="220" t="s">
        <v>18</v>
      </c>
      <c r="C44" s="67"/>
      <c r="D44" s="67">
        <f>SUM(D43)</f>
        <v>3000000</v>
      </c>
      <c r="E44" s="67"/>
      <c r="F44" s="67"/>
      <c r="G44" s="67"/>
      <c r="H44" s="67"/>
      <c r="I44" s="67"/>
      <c r="J44" s="76"/>
      <c r="K44" s="76"/>
      <c r="L44" s="68">
        <f>SUM(C44:K44)</f>
        <v>3000000</v>
      </c>
    </row>
    <row r="45" spans="2:12" ht="15" customHeight="1" thickBot="1">
      <c r="B45" s="356" t="s">
        <v>238</v>
      </c>
      <c r="C45" s="357"/>
      <c r="D45" s="357"/>
      <c r="E45" s="357"/>
      <c r="F45" s="357"/>
      <c r="G45" s="357"/>
      <c r="H45" s="357"/>
      <c r="I45" s="357"/>
      <c r="J45" s="357"/>
      <c r="K45" s="357"/>
      <c r="L45" s="358"/>
    </row>
    <row r="46" spans="2:12" ht="30.75" customHeight="1">
      <c r="B46" s="247" t="s">
        <v>595</v>
      </c>
      <c r="C46" s="87"/>
      <c r="D46" s="88">
        <v>500000</v>
      </c>
      <c r="E46" s="87"/>
      <c r="F46" s="87"/>
      <c r="G46" s="87"/>
      <c r="H46" s="87"/>
      <c r="I46" s="87"/>
      <c r="J46" s="89"/>
      <c r="K46" s="87"/>
      <c r="L46" s="90">
        <f>SUM(C46:K46)</f>
        <v>500000</v>
      </c>
    </row>
    <row r="47" spans="2:12" s="11" customFormat="1" ht="13.5" customHeight="1" thickBot="1">
      <c r="B47" s="221" t="s">
        <v>832</v>
      </c>
      <c r="C47" s="91"/>
      <c r="D47" s="92">
        <f>SUM(D46)</f>
        <v>500000</v>
      </c>
      <c r="E47" s="91"/>
      <c r="F47" s="91"/>
      <c r="G47" s="91"/>
      <c r="H47" s="91"/>
      <c r="I47" s="91"/>
      <c r="J47" s="91"/>
      <c r="K47" s="91"/>
      <c r="L47" s="93">
        <f>SUM(C47:K47)</f>
        <v>500000</v>
      </c>
    </row>
    <row r="48" spans="2:16" s="26" customFormat="1" ht="13.5" thickBot="1">
      <c r="B48" s="255" t="s">
        <v>874</v>
      </c>
      <c r="C48" s="94">
        <f>C12+C22+C32+C41+C44+C47</f>
        <v>108397161</v>
      </c>
      <c r="D48" s="94">
        <f aca="true" t="shared" si="7" ref="D48:K48">D12+D22+D32+D41+D44+D47</f>
        <v>435016236</v>
      </c>
      <c r="E48" s="94">
        <f t="shared" si="7"/>
        <v>137612540</v>
      </c>
      <c r="F48" s="94">
        <f t="shared" si="7"/>
        <v>109870068</v>
      </c>
      <c r="G48" s="94">
        <f t="shared" si="7"/>
        <v>99364196</v>
      </c>
      <c r="H48" s="94">
        <f t="shared" si="7"/>
        <v>17426447</v>
      </c>
      <c r="I48" s="94">
        <f t="shared" si="7"/>
        <v>46273561</v>
      </c>
      <c r="J48" s="94">
        <f t="shared" si="7"/>
        <v>470105283</v>
      </c>
      <c r="K48" s="94">
        <f t="shared" si="7"/>
        <v>265819608</v>
      </c>
      <c r="L48" s="93">
        <f>SUM(C48:K48)</f>
        <v>1689885100</v>
      </c>
      <c r="M48" s="27"/>
      <c r="P48" s="26" t="s">
        <v>596</v>
      </c>
    </row>
    <row r="49" spans="2:12" ht="14.25" customHeight="1">
      <c r="B49" s="350" t="s">
        <v>665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</row>
    <row r="50" spans="3:4" ht="12.75">
      <c r="C50" s="4"/>
      <c r="D50" t="s">
        <v>596</v>
      </c>
    </row>
    <row r="55" ht="12.75">
      <c r="D55" t="s">
        <v>596</v>
      </c>
    </row>
    <row r="56" s="6" customFormat="1" ht="12.75"/>
    <row r="63" s="6" customFormat="1" ht="12.75"/>
    <row r="73" s="6" customFormat="1" ht="12.75"/>
    <row r="74" s="6" customFormat="1" ht="12.75"/>
    <row r="80" s="6" customFormat="1" ht="12.75"/>
    <row r="88" s="6" customFormat="1" ht="12.75"/>
    <row r="95" ht="12.75">
      <c r="D95" s="1"/>
    </row>
    <row r="98" s="6" customFormat="1" ht="12.75"/>
    <row r="99" s="6" customFormat="1" ht="12.75"/>
    <row r="105" s="6" customFormat="1" ht="12.75"/>
    <row r="114" s="6" customFormat="1" ht="12.75"/>
    <row r="124" s="6" customFormat="1" ht="12.75"/>
    <row r="125" s="6" customFormat="1" ht="12.75"/>
    <row r="131" s="6" customFormat="1" ht="12.75"/>
    <row r="136" ht="30.75" customHeight="1"/>
    <row r="141" s="6" customFormat="1" ht="12.75"/>
    <row r="146" ht="15" customHeight="1"/>
    <row r="149" s="6" customFormat="1" ht="12.75"/>
    <row r="157" s="6" customFormat="1" ht="12.75"/>
    <row r="158" s="6" customFormat="1" ht="12.75"/>
    <row r="164" s="6" customFormat="1" ht="12.75"/>
    <row r="173" s="6" customFormat="1" ht="12.75"/>
    <row r="178" ht="18.75" customHeight="1"/>
    <row r="193" ht="12.75">
      <c r="C193" s="2"/>
    </row>
  </sheetData>
  <sheetProtection/>
  <mergeCells count="8">
    <mergeCell ref="B3:L3"/>
    <mergeCell ref="B49:L49"/>
    <mergeCell ref="B5:L5"/>
    <mergeCell ref="B13:L13"/>
    <mergeCell ref="B23:L23"/>
    <mergeCell ref="B33:L33"/>
    <mergeCell ref="B45:L45"/>
    <mergeCell ref="B42:L42"/>
  </mergeCells>
  <printOptions/>
  <pageMargins left="0.75" right="0.75" top="1" bottom="1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N51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3.140625" style="0" customWidth="1"/>
    <col min="2" max="2" width="45.8515625" style="0" customWidth="1"/>
    <col min="3" max="3" width="12.00390625" style="0" bestFit="1" customWidth="1"/>
    <col min="4" max="4" width="18.28125" style="0" customWidth="1"/>
    <col min="5" max="6" width="16.00390625" style="0" customWidth="1"/>
    <col min="7" max="7" width="18.140625" style="0" customWidth="1"/>
    <col min="8" max="8" width="18.00390625" style="0" customWidth="1"/>
    <col min="9" max="9" width="18.421875" style="0" customWidth="1"/>
    <col min="10" max="10" width="18.8515625" style="0" customWidth="1"/>
    <col min="11" max="11" width="18.7109375" style="0" customWidth="1"/>
    <col min="12" max="12" width="18.140625" style="0" customWidth="1"/>
    <col min="13" max="13" width="18.57421875" style="0" customWidth="1"/>
    <col min="14" max="14" width="19.421875" style="0" customWidth="1"/>
    <col min="15" max="16" width="18.421875" style="0" customWidth="1"/>
    <col min="17" max="17" width="19.421875" style="0" customWidth="1"/>
    <col min="18" max="18" width="18.00390625" style="0" customWidth="1"/>
    <col min="19" max="19" width="17.8515625" style="0" customWidth="1"/>
    <col min="20" max="20" width="18.8515625" style="0" customWidth="1"/>
    <col min="21" max="21" width="17.8515625" style="0" customWidth="1"/>
    <col min="22" max="22" width="19.00390625" style="0" customWidth="1"/>
    <col min="23" max="24" width="20.00390625" style="0" customWidth="1"/>
    <col min="25" max="25" width="18.57421875" style="0" customWidth="1"/>
    <col min="26" max="26" width="18.28125" style="0" customWidth="1"/>
    <col min="27" max="30" width="19.00390625" style="0" customWidth="1"/>
    <col min="31" max="31" width="18.28125" style="0" bestFit="1" customWidth="1"/>
    <col min="32" max="36" width="19.7109375" style="0" customWidth="1"/>
    <col min="37" max="39" width="14.00390625" style="0" bestFit="1" customWidth="1"/>
    <col min="40" max="40" width="20.28125" style="0" bestFit="1" customWidth="1"/>
    <col min="41" max="41" width="19.140625" style="0" bestFit="1" customWidth="1"/>
    <col min="42" max="42" width="16.140625" style="0" customWidth="1"/>
    <col min="43" max="43" width="14.00390625" style="0" customWidth="1"/>
    <col min="44" max="44" width="18.57421875" style="0" customWidth="1"/>
    <col min="45" max="45" width="13.7109375" style="0" bestFit="1" customWidth="1"/>
    <col min="46" max="46" width="18.140625" style="0" customWidth="1"/>
    <col min="47" max="47" width="21.421875" style="0" customWidth="1"/>
    <col min="48" max="48" width="16.140625" style="0" bestFit="1" customWidth="1"/>
    <col min="49" max="49" width="18.28125" style="0" customWidth="1"/>
    <col min="50" max="50" width="13.57421875" style="0" customWidth="1"/>
    <col min="51" max="51" width="12.00390625" style="0" bestFit="1" customWidth="1"/>
    <col min="52" max="52" width="14.140625" style="0" customWidth="1"/>
    <col min="53" max="53" width="15.7109375" style="0" customWidth="1"/>
    <col min="54" max="55" width="16.28125" style="0" customWidth="1"/>
    <col min="56" max="56" width="15.7109375" style="0" customWidth="1"/>
    <col min="57" max="57" width="15.421875" style="0" customWidth="1"/>
    <col min="58" max="58" width="19.421875" style="0" customWidth="1"/>
    <col min="59" max="59" width="19.140625" style="0" bestFit="1" customWidth="1"/>
    <col min="60" max="60" width="16.00390625" style="0" customWidth="1"/>
    <col min="61" max="61" width="21.421875" style="0" bestFit="1" customWidth="1"/>
    <col min="62" max="62" width="16.140625" style="0" customWidth="1"/>
    <col min="63" max="63" width="15.7109375" style="0" customWidth="1"/>
    <col min="64" max="64" width="18.28125" style="0" customWidth="1"/>
    <col min="65" max="65" width="19.140625" style="0" bestFit="1" customWidth="1"/>
    <col min="66" max="66" width="20.7109375" style="0" customWidth="1"/>
    <col min="67" max="67" width="18.57421875" style="0" customWidth="1"/>
    <col min="68" max="68" width="19.140625" style="0" bestFit="1" customWidth="1"/>
    <col min="69" max="69" width="22.421875" style="0" bestFit="1" customWidth="1"/>
    <col min="70" max="70" width="17.7109375" style="0" bestFit="1" customWidth="1"/>
    <col min="71" max="71" width="20.7109375" style="0" bestFit="1" customWidth="1"/>
    <col min="72" max="72" width="18.8515625" style="0" bestFit="1" customWidth="1"/>
    <col min="73" max="73" width="20.8515625" style="0" customWidth="1"/>
    <col min="74" max="74" width="16.8515625" style="0" customWidth="1"/>
  </cols>
  <sheetData>
    <row r="1" ht="13.5" thickBot="1"/>
    <row r="2" spans="2:82" ht="13.5" customHeight="1" thickBot="1">
      <c r="B2" s="347" t="s">
        <v>744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9"/>
      <c r="BV2" s="16"/>
      <c r="BW2" s="16"/>
      <c r="BX2" s="16"/>
      <c r="BY2" s="16"/>
      <c r="BZ2" s="16"/>
      <c r="CA2" s="16"/>
      <c r="CB2" s="16"/>
      <c r="CC2" s="16"/>
      <c r="CD2" s="16"/>
    </row>
    <row r="3" spans="2:82" ht="63" customHeight="1" thickBot="1">
      <c r="B3" s="107" t="s">
        <v>354</v>
      </c>
      <c r="C3" s="108" t="s">
        <v>597</v>
      </c>
      <c r="D3" s="108" t="s">
        <v>151</v>
      </c>
      <c r="E3" s="108" t="s">
        <v>393</v>
      </c>
      <c r="F3" s="108" t="s">
        <v>986</v>
      </c>
      <c r="G3" s="108" t="s">
        <v>394</v>
      </c>
      <c r="H3" s="108" t="s">
        <v>395</v>
      </c>
      <c r="I3" s="108" t="s">
        <v>396</v>
      </c>
      <c r="J3" s="108" t="s">
        <v>397</v>
      </c>
      <c r="K3" s="108" t="s">
        <v>398</v>
      </c>
      <c r="L3" s="108" t="s">
        <v>399</v>
      </c>
      <c r="M3" s="108" t="s">
        <v>400</v>
      </c>
      <c r="N3" s="108" t="s">
        <v>401</v>
      </c>
      <c r="O3" s="108" t="s">
        <v>402</v>
      </c>
      <c r="P3" s="108" t="s">
        <v>658</v>
      </c>
      <c r="Q3" s="108" t="s">
        <v>403</v>
      </c>
      <c r="R3" s="108" t="s">
        <v>404</v>
      </c>
      <c r="S3" s="108" t="s">
        <v>405</v>
      </c>
      <c r="T3" s="108" t="s">
        <v>406</v>
      </c>
      <c r="U3" s="108" t="s">
        <v>407</v>
      </c>
      <c r="V3" s="108" t="s">
        <v>408</v>
      </c>
      <c r="W3" s="108" t="s">
        <v>409</v>
      </c>
      <c r="X3" s="108" t="s">
        <v>410</v>
      </c>
      <c r="Y3" s="108" t="s">
        <v>411</v>
      </c>
      <c r="Z3" s="108" t="s">
        <v>412</v>
      </c>
      <c r="AA3" s="108" t="s">
        <v>413</v>
      </c>
      <c r="AB3" s="108" t="s">
        <v>415</v>
      </c>
      <c r="AC3" s="108" t="s">
        <v>416</v>
      </c>
      <c r="AD3" s="108" t="s">
        <v>417</v>
      </c>
      <c r="AE3" s="108" t="s">
        <v>418</v>
      </c>
      <c r="AF3" s="108" t="s">
        <v>419</v>
      </c>
      <c r="AG3" s="108" t="s">
        <v>420</v>
      </c>
      <c r="AH3" s="108" t="s">
        <v>421</v>
      </c>
      <c r="AI3" s="108" t="s">
        <v>422</v>
      </c>
      <c r="AJ3" s="108" t="s">
        <v>427</v>
      </c>
      <c r="AK3" s="108" t="s">
        <v>428</v>
      </c>
      <c r="AL3" s="108" t="s">
        <v>429</v>
      </c>
      <c r="AM3" s="108" t="s">
        <v>430</v>
      </c>
      <c r="AN3" s="108" t="s">
        <v>431</v>
      </c>
      <c r="AO3" s="108" t="s">
        <v>432</v>
      </c>
      <c r="AP3" s="108" t="s">
        <v>433</v>
      </c>
      <c r="AQ3" s="108" t="s">
        <v>434</v>
      </c>
      <c r="AR3" s="108" t="s">
        <v>435</v>
      </c>
      <c r="AS3" s="108" t="s">
        <v>436</v>
      </c>
      <c r="AT3" s="108" t="s">
        <v>64</v>
      </c>
      <c r="AU3" s="108" t="s">
        <v>437</v>
      </c>
      <c r="AV3" s="108" t="s">
        <v>438</v>
      </c>
      <c r="AW3" s="108" t="s">
        <v>439</v>
      </c>
      <c r="AX3" s="108" t="s">
        <v>440</v>
      </c>
      <c r="AY3" s="108" t="s">
        <v>441</v>
      </c>
      <c r="AZ3" s="108" t="s">
        <v>809</v>
      </c>
      <c r="BA3" s="108" t="s">
        <v>145</v>
      </c>
      <c r="BB3" s="108" t="s">
        <v>992</v>
      </c>
      <c r="BC3" s="108" t="s">
        <v>810</v>
      </c>
      <c r="BD3" s="108" t="s">
        <v>908</v>
      </c>
      <c r="BE3" s="108" t="s">
        <v>443</v>
      </c>
      <c r="BF3" s="108" t="s">
        <v>444</v>
      </c>
      <c r="BG3" s="108" t="s">
        <v>445</v>
      </c>
      <c r="BH3" s="108" t="s">
        <v>446</v>
      </c>
      <c r="BI3" s="108" t="s">
        <v>447</v>
      </c>
      <c r="BJ3" s="108" t="s">
        <v>448</v>
      </c>
      <c r="BK3" s="108" t="s">
        <v>65</v>
      </c>
      <c r="BL3" s="108" t="s">
        <v>449</v>
      </c>
      <c r="BM3" s="108" t="s">
        <v>450</v>
      </c>
      <c r="BN3" s="108" t="s">
        <v>452</v>
      </c>
      <c r="BO3" s="108" t="s">
        <v>453</v>
      </c>
      <c r="BP3" s="108" t="s">
        <v>454</v>
      </c>
      <c r="BQ3" s="108" t="s">
        <v>455</v>
      </c>
      <c r="BR3" s="108" t="s">
        <v>20</v>
      </c>
      <c r="BS3" s="108" t="s">
        <v>456</v>
      </c>
      <c r="BT3" s="107" t="s">
        <v>457</v>
      </c>
      <c r="BU3" s="157" t="s">
        <v>628</v>
      </c>
      <c r="BV3" s="16"/>
      <c r="BW3" s="16"/>
      <c r="BX3" s="16"/>
      <c r="BY3" s="16"/>
      <c r="BZ3" s="16"/>
      <c r="CA3" s="16"/>
      <c r="CB3" s="16"/>
      <c r="CC3" s="16"/>
      <c r="CD3" s="16"/>
    </row>
    <row r="4" spans="2:82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52"/>
      <c r="BV4" s="16"/>
      <c r="BW4" s="16"/>
      <c r="BX4" s="16"/>
      <c r="BY4" s="16"/>
      <c r="BZ4" s="16"/>
      <c r="CA4" s="16"/>
      <c r="CB4" s="16"/>
      <c r="CC4" s="16"/>
      <c r="CD4" s="16"/>
    </row>
    <row r="5" spans="2:82" ht="13.5" customHeight="1">
      <c r="B5" s="217" t="s">
        <v>571</v>
      </c>
      <c r="C5" s="69">
        <v>7399656</v>
      </c>
      <c r="D5" s="69">
        <v>4229802</v>
      </c>
      <c r="E5" s="69">
        <v>5900527</v>
      </c>
      <c r="F5" s="69">
        <v>7571619</v>
      </c>
      <c r="G5" s="69">
        <v>3463939</v>
      </c>
      <c r="H5" s="69">
        <v>4066407</v>
      </c>
      <c r="I5" s="69">
        <v>3650319</v>
      </c>
      <c r="J5" s="69">
        <v>4006122</v>
      </c>
      <c r="K5" s="69">
        <v>7435361</v>
      </c>
      <c r="L5" s="69">
        <v>3131959</v>
      </c>
      <c r="M5" s="69">
        <v>4322750</v>
      </c>
      <c r="N5" s="69">
        <v>6773276</v>
      </c>
      <c r="O5" s="69">
        <v>4731648</v>
      </c>
      <c r="P5" s="69">
        <v>922412</v>
      </c>
      <c r="Q5" s="69">
        <v>6297010</v>
      </c>
      <c r="R5" s="69">
        <v>5395762</v>
      </c>
      <c r="S5" s="69">
        <v>5696770</v>
      </c>
      <c r="T5" s="69">
        <v>4548233</v>
      </c>
      <c r="U5" s="69">
        <v>4699995</v>
      </c>
      <c r="V5" s="69">
        <v>4592693</v>
      </c>
      <c r="W5" s="69">
        <v>5258230</v>
      </c>
      <c r="X5" s="69">
        <v>4481821</v>
      </c>
      <c r="Y5" s="69">
        <v>5567882</v>
      </c>
      <c r="Z5" s="69">
        <v>3073412</v>
      </c>
      <c r="AA5" s="69">
        <v>5890183</v>
      </c>
      <c r="AB5" s="69">
        <v>4212664</v>
      </c>
      <c r="AC5" s="69">
        <v>4298258</v>
      </c>
      <c r="AD5" s="69">
        <v>4262451</v>
      </c>
      <c r="AE5" s="69">
        <v>3433956</v>
      </c>
      <c r="AF5" s="69">
        <v>4111230</v>
      </c>
      <c r="AG5" s="69">
        <v>3330140</v>
      </c>
      <c r="AH5" s="69">
        <v>6984233</v>
      </c>
      <c r="AI5" s="69">
        <v>4889474</v>
      </c>
      <c r="AJ5" s="69">
        <v>4690176</v>
      </c>
      <c r="AK5" s="69">
        <v>7658804</v>
      </c>
      <c r="AL5" s="69">
        <v>8084029</v>
      </c>
      <c r="AM5" s="69">
        <v>6145917</v>
      </c>
      <c r="AN5" s="69">
        <v>2162261</v>
      </c>
      <c r="AO5" s="69">
        <v>5258413</v>
      </c>
      <c r="AP5" s="69">
        <v>8068662</v>
      </c>
      <c r="AQ5" s="69">
        <v>9169472</v>
      </c>
      <c r="AR5" s="69">
        <v>6980330</v>
      </c>
      <c r="AS5" s="69">
        <v>10108429</v>
      </c>
      <c r="AT5" s="69">
        <v>6677164</v>
      </c>
      <c r="AU5" s="69">
        <v>10440498</v>
      </c>
      <c r="AV5" s="69">
        <v>6744146</v>
      </c>
      <c r="AW5" s="69">
        <v>6212717</v>
      </c>
      <c r="AX5" s="69">
        <v>6765861</v>
      </c>
      <c r="AY5" s="69">
        <v>170170</v>
      </c>
      <c r="AZ5" s="69">
        <v>2403816</v>
      </c>
      <c r="BA5" s="69">
        <v>11718956</v>
      </c>
      <c r="BB5" s="69">
        <v>22111742</v>
      </c>
      <c r="BC5" s="69">
        <v>38503872</v>
      </c>
      <c r="BD5" s="69">
        <v>6839083</v>
      </c>
      <c r="BE5" s="69">
        <v>3634526</v>
      </c>
      <c r="BF5" s="69">
        <v>3949816</v>
      </c>
      <c r="BG5" s="69">
        <v>6297574</v>
      </c>
      <c r="BH5" s="69">
        <v>2291389</v>
      </c>
      <c r="BI5" s="69">
        <v>2145552</v>
      </c>
      <c r="BJ5" s="69">
        <v>1307171</v>
      </c>
      <c r="BK5" s="69">
        <v>2567478</v>
      </c>
      <c r="BL5" s="69">
        <v>2715363</v>
      </c>
      <c r="BM5" s="69">
        <v>16472054</v>
      </c>
      <c r="BN5" s="69">
        <v>85320619</v>
      </c>
      <c r="BO5" s="81"/>
      <c r="BP5" s="81"/>
      <c r="BQ5" s="81"/>
      <c r="BR5" s="81"/>
      <c r="BS5" s="81"/>
      <c r="BT5" s="81"/>
      <c r="BU5" s="100">
        <f aca="true" t="shared" si="0" ref="BU5:BU12">SUM(C5:BT5)</f>
        <v>472246254</v>
      </c>
      <c r="BV5" s="16"/>
      <c r="BW5" s="16"/>
      <c r="BX5" s="16"/>
      <c r="BY5" s="16"/>
      <c r="BZ5" s="16"/>
      <c r="CA5" s="16"/>
      <c r="CB5" s="16"/>
      <c r="CC5" s="16"/>
      <c r="CD5" s="16"/>
    </row>
    <row r="6" spans="1:82" ht="12.75">
      <c r="A6" t="s">
        <v>596</v>
      </c>
      <c r="B6" s="218" t="s">
        <v>572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>
        <v>40172686</v>
      </c>
      <c r="AQ6" s="71">
        <v>120826312</v>
      </c>
      <c r="AR6" s="71">
        <v>162543389</v>
      </c>
      <c r="AS6" s="71"/>
      <c r="AT6" s="71"/>
      <c r="AU6" s="71">
        <v>48561008</v>
      </c>
      <c r="AV6" s="71"/>
      <c r="AW6" s="71">
        <v>101466384</v>
      </c>
      <c r="AX6" s="71"/>
      <c r="AY6" s="71"/>
      <c r="AZ6" s="71"/>
      <c r="BA6" s="71"/>
      <c r="BB6" s="71"/>
      <c r="BC6" s="71">
        <v>49822354</v>
      </c>
      <c r="BD6" s="71"/>
      <c r="BE6" s="73"/>
      <c r="BF6" s="73"/>
      <c r="BG6" s="73"/>
      <c r="BH6" s="73"/>
      <c r="BI6" s="73"/>
      <c r="BJ6" s="73"/>
      <c r="BK6" s="73"/>
      <c r="BL6" s="73"/>
      <c r="BM6" s="71">
        <v>22162229</v>
      </c>
      <c r="BN6" s="71">
        <v>338461775</v>
      </c>
      <c r="BO6" s="73"/>
      <c r="BP6" s="73"/>
      <c r="BQ6" s="73"/>
      <c r="BR6" s="73"/>
      <c r="BS6" s="73"/>
      <c r="BT6" s="73"/>
      <c r="BU6" s="99">
        <f t="shared" si="0"/>
        <v>884016137</v>
      </c>
      <c r="BV6" s="16"/>
      <c r="BW6" s="16"/>
      <c r="BX6" s="16"/>
      <c r="BY6" s="16"/>
      <c r="BZ6" s="16"/>
      <c r="CA6" s="16"/>
      <c r="CB6" s="16"/>
      <c r="CC6" s="16"/>
      <c r="CD6" s="16"/>
    </row>
    <row r="7" spans="2:82" ht="12.75">
      <c r="B7" s="218" t="s">
        <v>573</v>
      </c>
      <c r="C7" s="71">
        <v>1691648</v>
      </c>
      <c r="D7" s="71">
        <v>701675</v>
      </c>
      <c r="E7" s="71">
        <v>1175692</v>
      </c>
      <c r="F7" s="71">
        <v>1460380</v>
      </c>
      <c r="G7" s="71">
        <v>818344</v>
      </c>
      <c r="H7" s="71">
        <v>607874</v>
      </c>
      <c r="I7" s="71">
        <v>549306</v>
      </c>
      <c r="J7" s="71">
        <v>599910</v>
      </c>
      <c r="K7" s="71">
        <v>922199</v>
      </c>
      <c r="L7" s="71">
        <v>506975</v>
      </c>
      <c r="M7" s="71">
        <v>616658</v>
      </c>
      <c r="N7" s="71">
        <v>876007</v>
      </c>
      <c r="O7" s="71">
        <v>691353</v>
      </c>
      <c r="P7" s="71">
        <v>244272</v>
      </c>
      <c r="Q7" s="71">
        <v>815421</v>
      </c>
      <c r="R7" s="71">
        <v>751471</v>
      </c>
      <c r="S7" s="71">
        <v>763919</v>
      </c>
      <c r="T7" s="71">
        <v>651891</v>
      </c>
      <c r="U7" s="71">
        <v>682859</v>
      </c>
      <c r="V7" s="71">
        <v>658743</v>
      </c>
      <c r="W7" s="71">
        <v>709764</v>
      </c>
      <c r="X7" s="71">
        <v>635721</v>
      </c>
      <c r="Y7" s="71">
        <v>742732</v>
      </c>
      <c r="Z7" s="71">
        <v>503545</v>
      </c>
      <c r="AA7" s="71">
        <v>782061</v>
      </c>
      <c r="AB7" s="71">
        <v>615033</v>
      </c>
      <c r="AC7" s="71">
        <v>620990</v>
      </c>
      <c r="AD7" s="71">
        <v>613191</v>
      </c>
      <c r="AE7" s="71">
        <v>569459</v>
      </c>
      <c r="AF7" s="71">
        <v>600187</v>
      </c>
      <c r="AG7" s="71">
        <v>526788</v>
      </c>
      <c r="AH7" s="71">
        <v>892018</v>
      </c>
      <c r="AI7" s="71">
        <v>700624</v>
      </c>
      <c r="AJ7" s="71">
        <v>671767</v>
      </c>
      <c r="AK7" s="71">
        <v>967658</v>
      </c>
      <c r="AL7" s="71">
        <v>990922</v>
      </c>
      <c r="AM7" s="71">
        <v>797873</v>
      </c>
      <c r="AN7" s="71">
        <v>599023</v>
      </c>
      <c r="AO7" s="71">
        <v>921112</v>
      </c>
      <c r="AP7" s="71">
        <v>1329691</v>
      </c>
      <c r="AQ7" s="71">
        <v>1639739</v>
      </c>
      <c r="AR7" s="71">
        <v>1423892</v>
      </c>
      <c r="AS7" s="71">
        <v>1611529</v>
      </c>
      <c r="AT7" s="71">
        <v>1276048</v>
      </c>
      <c r="AU7" s="71">
        <v>1379170</v>
      </c>
      <c r="AV7" s="71">
        <v>948379</v>
      </c>
      <c r="AW7" s="71">
        <v>1023634</v>
      </c>
      <c r="AX7" s="71">
        <v>975319</v>
      </c>
      <c r="AY7" s="71">
        <v>16317</v>
      </c>
      <c r="AZ7" s="71">
        <v>562457</v>
      </c>
      <c r="BA7" s="71">
        <v>1741644</v>
      </c>
      <c r="BB7" s="71">
        <v>2808010</v>
      </c>
      <c r="BC7" s="71">
        <v>9828399</v>
      </c>
      <c r="BD7" s="71">
        <v>1106371</v>
      </c>
      <c r="BE7" s="71">
        <v>724729</v>
      </c>
      <c r="BF7" s="71">
        <v>804742</v>
      </c>
      <c r="BG7" s="71">
        <v>1016779</v>
      </c>
      <c r="BH7" s="71">
        <v>529532</v>
      </c>
      <c r="BI7" s="71">
        <v>567268</v>
      </c>
      <c r="BJ7" s="71">
        <v>361271</v>
      </c>
      <c r="BK7" s="71">
        <v>684839</v>
      </c>
      <c r="BL7" s="71">
        <v>699890</v>
      </c>
      <c r="BM7" s="71">
        <v>2600359</v>
      </c>
      <c r="BN7" s="71">
        <v>14816386</v>
      </c>
      <c r="BO7" s="73"/>
      <c r="BP7" s="73"/>
      <c r="BQ7" s="73"/>
      <c r="BR7" s="73"/>
      <c r="BS7" s="73"/>
      <c r="BT7" s="73"/>
      <c r="BU7" s="99">
        <f t="shared" si="0"/>
        <v>79723459</v>
      </c>
      <c r="BV7" s="16"/>
      <c r="BW7" s="16"/>
      <c r="BX7" s="16"/>
      <c r="BY7" s="16"/>
      <c r="BZ7" s="16"/>
      <c r="CA7" s="16"/>
      <c r="CB7" s="16"/>
      <c r="CC7" s="16"/>
      <c r="CD7" s="16"/>
    </row>
    <row r="8" spans="2:82" ht="24">
      <c r="B8" s="218" t="s">
        <v>574</v>
      </c>
      <c r="C8" s="71">
        <v>4450693</v>
      </c>
      <c r="D8" s="71">
        <v>1943504</v>
      </c>
      <c r="E8" s="71">
        <v>3186990</v>
      </c>
      <c r="F8" s="71">
        <v>4103809</v>
      </c>
      <c r="G8" s="71">
        <v>2236380</v>
      </c>
      <c r="H8" s="71">
        <v>1712100</v>
      </c>
      <c r="I8" s="71">
        <v>1536754</v>
      </c>
      <c r="J8" s="71">
        <v>1653253</v>
      </c>
      <c r="K8" s="71">
        <v>2602563</v>
      </c>
      <c r="L8" s="71">
        <v>1405533</v>
      </c>
      <c r="M8" s="71">
        <v>1773610</v>
      </c>
      <c r="N8" s="71">
        <v>2444132</v>
      </c>
      <c r="O8" s="71">
        <v>1985443</v>
      </c>
      <c r="P8" s="71">
        <v>621154</v>
      </c>
      <c r="Q8" s="71">
        <v>2329745</v>
      </c>
      <c r="R8" s="71">
        <v>2167390</v>
      </c>
      <c r="S8" s="71">
        <v>2177511</v>
      </c>
      <c r="T8" s="71">
        <v>1835507</v>
      </c>
      <c r="U8" s="71">
        <v>1936795</v>
      </c>
      <c r="V8" s="71">
        <v>1881447</v>
      </c>
      <c r="W8" s="71">
        <v>2004498</v>
      </c>
      <c r="X8" s="71">
        <v>1796555</v>
      </c>
      <c r="Y8" s="71">
        <v>2117047</v>
      </c>
      <c r="Z8" s="71">
        <v>1404816</v>
      </c>
      <c r="AA8" s="71">
        <v>2233684</v>
      </c>
      <c r="AB8" s="71">
        <v>1728706</v>
      </c>
      <c r="AC8" s="71">
        <v>1752171</v>
      </c>
      <c r="AD8" s="71">
        <v>1679755</v>
      </c>
      <c r="AE8" s="71">
        <v>1633511</v>
      </c>
      <c r="AF8" s="71">
        <v>1688796</v>
      </c>
      <c r="AG8" s="71">
        <v>1493507</v>
      </c>
      <c r="AH8" s="71">
        <v>2513837</v>
      </c>
      <c r="AI8" s="71">
        <v>1966319</v>
      </c>
      <c r="AJ8" s="71">
        <v>1933655</v>
      </c>
      <c r="AK8" s="71">
        <v>2784838</v>
      </c>
      <c r="AL8" s="71">
        <v>2772526</v>
      </c>
      <c r="AM8" s="71">
        <v>2300130</v>
      </c>
      <c r="AN8" s="71">
        <v>1525231</v>
      </c>
      <c r="AO8" s="71">
        <v>2585863</v>
      </c>
      <c r="AP8" s="71">
        <v>3883022</v>
      </c>
      <c r="AQ8" s="71">
        <v>4533454</v>
      </c>
      <c r="AR8" s="71">
        <v>4142482</v>
      </c>
      <c r="AS8" s="71">
        <v>4825217</v>
      </c>
      <c r="AT8" s="71">
        <v>3248413</v>
      </c>
      <c r="AU8" s="71">
        <v>3920761</v>
      </c>
      <c r="AV8" s="71">
        <v>2637312</v>
      </c>
      <c r="AW8" s="71">
        <v>2811963</v>
      </c>
      <c r="AX8" s="71">
        <v>2725722</v>
      </c>
      <c r="AY8" s="71">
        <v>47734</v>
      </c>
      <c r="AZ8" s="71">
        <v>1476169</v>
      </c>
      <c r="BA8" s="71">
        <v>5146432</v>
      </c>
      <c r="BB8" s="71">
        <v>8508627</v>
      </c>
      <c r="BC8" s="71">
        <v>12935659</v>
      </c>
      <c r="BD8" s="71">
        <v>3215790</v>
      </c>
      <c r="BE8" s="71">
        <v>2005350</v>
      </c>
      <c r="BF8" s="71">
        <v>2202405</v>
      </c>
      <c r="BG8" s="71">
        <v>2836251</v>
      </c>
      <c r="BH8" s="71">
        <v>1403120</v>
      </c>
      <c r="BI8" s="71">
        <v>1502958</v>
      </c>
      <c r="BJ8" s="71">
        <v>932037</v>
      </c>
      <c r="BK8" s="71">
        <v>1790036</v>
      </c>
      <c r="BL8" s="71">
        <v>1868602</v>
      </c>
      <c r="BM8" s="71">
        <v>11216566</v>
      </c>
      <c r="BN8" s="71">
        <v>47805884</v>
      </c>
      <c r="BO8" s="73"/>
      <c r="BP8" s="73"/>
      <c r="BQ8" s="73"/>
      <c r="BR8" s="73"/>
      <c r="BS8" s="73"/>
      <c r="BT8" s="73"/>
      <c r="BU8" s="99">
        <f t="shared" si="0"/>
        <v>219521724</v>
      </c>
      <c r="BV8" s="16"/>
      <c r="BW8" s="16"/>
      <c r="BX8" s="16"/>
      <c r="BY8" s="16"/>
      <c r="BZ8" s="16"/>
      <c r="CA8" s="16"/>
      <c r="CB8" s="16"/>
      <c r="CC8" s="16"/>
      <c r="CD8" s="16"/>
    </row>
    <row r="9" spans="2:82" ht="12.75" customHeight="1">
      <c r="B9" s="218" t="s">
        <v>575</v>
      </c>
      <c r="C9" s="71">
        <v>19678243</v>
      </c>
      <c r="D9" s="71">
        <v>6678232</v>
      </c>
      <c r="E9" s="71">
        <v>12719199</v>
      </c>
      <c r="F9" s="71">
        <v>15381079</v>
      </c>
      <c r="G9" s="71">
        <v>9629775</v>
      </c>
      <c r="H9" s="71">
        <v>5262815</v>
      </c>
      <c r="I9" s="71">
        <v>4673212</v>
      </c>
      <c r="J9" s="71">
        <v>5142954</v>
      </c>
      <c r="K9" s="71">
        <v>6103686</v>
      </c>
      <c r="L9" s="71">
        <v>4746309</v>
      </c>
      <c r="M9" s="71">
        <v>5013191</v>
      </c>
      <c r="N9" s="71">
        <v>6314977</v>
      </c>
      <c r="O9" s="71">
        <v>5847492</v>
      </c>
      <c r="P9" s="71">
        <v>3070918</v>
      </c>
      <c r="Q9" s="71">
        <v>5911147</v>
      </c>
      <c r="R9" s="71">
        <v>5957927</v>
      </c>
      <c r="S9" s="71">
        <v>5813763</v>
      </c>
      <c r="T9" s="71">
        <v>5355064</v>
      </c>
      <c r="U9" s="71">
        <v>5820477</v>
      </c>
      <c r="V9" s="71">
        <v>5411878</v>
      </c>
      <c r="W9" s="71">
        <v>5498197</v>
      </c>
      <c r="X9" s="71">
        <v>5222212</v>
      </c>
      <c r="Y9" s="71">
        <v>5678433</v>
      </c>
      <c r="Z9" s="71">
        <v>4750277</v>
      </c>
      <c r="AA9" s="71">
        <v>5970624</v>
      </c>
      <c r="AB9" s="71">
        <v>5219328</v>
      </c>
      <c r="AC9" s="71">
        <v>5167567</v>
      </c>
      <c r="AD9" s="71">
        <v>5003441</v>
      </c>
      <c r="AE9" s="71">
        <v>5387589</v>
      </c>
      <c r="AF9" s="71">
        <v>5119711</v>
      </c>
      <c r="AG9" s="71">
        <v>4828384</v>
      </c>
      <c r="AH9" s="71">
        <v>6162308</v>
      </c>
      <c r="AI9" s="71">
        <v>5863910</v>
      </c>
      <c r="AJ9" s="71">
        <v>5598958</v>
      </c>
      <c r="AK9" s="71">
        <v>6780630</v>
      </c>
      <c r="AL9" s="71">
        <v>6407274</v>
      </c>
      <c r="AM9" s="71">
        <v>5788008</v>
      </c>
      <c r="AN9" s="71">
        <v>7585535</v>
      </c>
      <c r="AO9" s="71">
        <v>9089740</v>
      </c>
      <c r="AP9" s="71">
        <v>12415300</v>
      </c>
      <c r="AQ9" s="71">
        <v>17657383</v>
      </c>
      <c r="AR9" s="71">
        <v>15337463</v>
      </c>
      <c r="AS9" s="71">
        <v>14644587</v>
      </c>
      <c r="AT9" s="71">
        <v>13552819</v>
      </c>
      <c r="AU9" s="71">
        <v>10538359</v>
      </c>
      <c r="AV9" s="71">
        <v>7796570</v>
      </c>
      <c r="AW9" s="71">
        <v>9615859</v>
      </c>
      <c r="AX9" s="71">
        <v>8114006</v>
      </c>
      <c r="AY9" s="71">
        <v>68901</v>
      </c>
      <c r="AZ9" s="71">
        <v>6610532</v>
      </c>
      <c r="BA9" s="71">
        <v>14863047</v>
      </c>
      <c r="BB9" s="71">
        <v>19628460</v>
      </c>
      <c r="BC9" s="71">
        <v>65381827</v>
      </c>
      <c r="BD9" s="71">
        <v>10238643</v>
      </c>
      <c r="BE9" s="71">
        <v>7889488</v>
      </c>
      <c r="BF9" s="71">
        <v>8786833</v>
      </c>
      <c r="BG9" s="71">
        <v>9365357</v>
      </c>
      <c r="BH9" s="71">
        <v>6155681</v>
      </c>
      <c r="BI9" s="71">
        <v>7004928</v>
      </c>
      <c r="BJ9" s="71">
        <v>4566395</v>
      </c>
      <c r="BK9" s="71">
        <v>8524937</v>
      </c>
      <c r="BL9" s="71">
        <v>8559292</v>
      </c>
      <c r="BM9" s="71">
        <v>32257807</v>
      </c>
      <c r="BN9" s="71">
        <v>147911405</v>
      </c>
      <c r="BO9" s="73"/>
      <c r="BP9" s="73"/>
      <c r="BQ9" s="73"/>
      <c r="BR9" s="73"/>
      <c r="BS9" s="73"/>
      <c r="BT9" s="73"/>
      <c r="BU9" s="99">
        <f t="shared" si="0"/>
        <v>723140343</v>
      </c>
      <c r="BV9" s="16"/>
      <c r="BW9" s="16"/>
      <c r="BX9" s="16"/>
      <c r="BY9" s="16"/>
      <c r="BZ9" s="16"/>
      <c r="CA9" s="16"/>
      <c r="CB9" s="16"/>
      <c r="CC9" s="16"/>
      <c r="CD9" s="16"/>
    </row>
    <row r="10" spans="2:82" ht="12.75">
      <c r="B10" s="218" t="s">
        <v>576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>
        <v>11287634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>
        <v>458287</v>
      </c>
      <c r="BN10" s="71">
        <v>8000</v>
      </c>
      <c r="BO10" s="73"/>
      <c r="BP10" s="73"/>
      <c r="BQ10" s="73"/>
      <c r="BR10" s="73"/>
      <c r="BS10" s="73"/>
      <c r="BT10" s="73"/>
      <c r="BU10" s="99">
        <f t="shared" si="0"/>
        <v>11753921</v>
      </c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>
        <v>51309400</v>
      </c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154"/>
      <c r="BO11" s="73"/>
      <c r="BP11" s="73"/>
      <c r="BQ11" s="73"/>
      <c r="BR11" s="73"/>
      <c r="BS11" s="73"/>
      <c r="BT11" s="73"/>
      <c r="BU11" s="99">
        <f t="shared" si="0"/>
        <v>51309400</v>
      </c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ht="13.5" thickBot="1">
      <c r="B12" s="220" t="s">
        <v>353</v>
      </c>
      <c r="C12" s="67">
        <f aca="true" t="shared" si="1" ref="C12:BN12">SUM(C5:C11)</f>
        <v>33220240</v>
      </c>
      <c r="D12" s="67">
        <f t="shared" si="1"/>
        <v>13553213</v>
      </c>
      <c r="E12" s="67">
        <f t="shared" si="1"/>
        <v>22982408</v>
      </c>
      <c r="F12" s="67">
        <f t="shared" si="1"/>
        <v>28516887</v>
      </c>
      <c r="G12" s="67">
        <f t="shared" si="1"/>
        <v>16148438</v>
      </c>
      <c r="H12" s="67">
        <f t="shared" si="1"/>
        <v>11649196</v>
      </c>
      <c r="I12" s="67">
        <f t="shared" si="1"/>
        <v>10409591</v>
      </c>
      <c r="J12" s="67">
        <f t="shared" si="1"/>
        <v>11402239</v>
      </c>
      <c r="K12" s="67">
        <f t="shared" si="1"/>
        <v>17063809</v>
      </c>
      <c r="L12" s="67">
        <f t="shared" si="1"/>
        <v>9790776</v>
      </c>
      <c r="M12" s="67">
        <f t="shared" si="1"/>
        <v>11726209</v>
      </c>
      <c r="N12" s="67">
        <f t="shared" si="1"/>
        <v>16408392</v>
      </c>
      <c r="O12" s="67">
        <f t="shared" si="1"/>
        <v>13255936</v>
      </c>
      <c r="P12" s="67">
        <f t="shared" si="1"/>
        <v>4858756</v>
      </c>
      <c r="Q12" s="67">
        <f t="shared" si="1"/>
        <v>15353323</v>
      </c>
      <c r="R12" s="67">
        <f t="shared" si="1"/>
        <v>14272550</v>
      </c>
      <c r="S12" s="67">
        <f t="shared" si="1"/>
        <v>14451963</v>
      </c>
      <c r="T12" s="67">
        <f t="shared" si="1"/>
        <v>12390695</v>
      </c>
      <c r="U12" s="67">
        <f t="shared" si="1"/>
        <v>13140126</v>
      </c>
      <c r="V12" s="67">
        <f t="shared" si="1"/>
        <v>12544761</v>
      </c>
      <c r="W12" s="67">
        <f t="shared" si="1"/>
        <v>13470689</v>
      </c>
      <c r="X12" s="67">
        <f t="shared" si="1"/>
        <v>12136309</v>
      </c>
      <c r="Y12" s="67">
        <f t="shared" si="1"/>
        <v>14106094</v>
      </c>
      <c r="Z12" s="67">
        <f t="shared" si="1"/>
        <v>9732050</v>
      </c>
      <c r="AA12" s="67">
        <f t="shared" si="1"/>
        <v>14876552</v>
      </c>
      <c r="AB12" s="67">
        <f t="shared" si="1"/>
        <v>11775731</v>
      </c>
      <c r="AC12" s="67">
        <f t="shared" si="1"/>
        <v>11838986</v>
      </c>
      <c r="AD12" s="67">
        <f t="shared" si="1"/>
        <v>11558838</v>
      </c>
      <c r="AE12" s="67">
        <f t="shared" si="1"/>
        <v>11024515</v>
      </c>
      <c r="AF12" s="67">
        <f t="shared" si="1"/>
        <v>11519924</v>
      </c>
      <c r="AG12" s="67">
        <f t="shared" si="1"/>
        <v>10178819</v>
      </c>
      <c r="AH12" s="67">
        <f t="shared" si="1"/>
        <v>16552396</v>
      </c>
      <c r="AI12" s="67">
        <f t="shared" si="1"/>
        <v>13420327</v>
      </c>
      <c r="AJ12" s="67">
        <f t="shared" si="1"/>
        <v>12894556</v>
      </c>
      <c r="AK12" s="67">
        <f t="shared" si="1"/>
        <v>18191930</v>
      </c>
      <c r="AL12" s="67">
        <f t="shared" si="1"/>
        <v>18254751</v>
      </c>
      <c r="AM12" s="67">
        <f t="shared" si="1"/>
        <v>15031928</v>
      </c>
      <c r="AN12" s="67">
        <f t="shared" si="1"/>
        <v>11872050</v>
      </c>
      <c r="AO12" s="67">
        <f t="shared" si="1"/>
        <v>17855128</v>
      </c>
      <c r="AP12" s="67">
        <f t="shared" si="1"/>
        <v>65869361</v>
      </c>
      <c r="AQ12" s="67">
        <f t="shared" si="1"/>
        <v>153826360</v>
      </c>
      <c r="AR12" s="67">
        <f t="shared" si="1"/>
        <v>190427556</v>
      </c>
      <c r="AS12" s="67">
        <f t="shared" si="1"/>
        <v>31189762</v>
      </c>
      <c r="AT12" s="67">
        <f t="shared" si="1"/>
        <v>24754444</v>
      </c>
      <c r="AU12" s="67">
        <f t="shared" si="1"/>
        <v>74839796</v>
      </c>
      <c r="AV12" s="67">
        <f t="shared" si="1"/>
        <v>18126407</v>
      </c>
      <c r="AW12" s="67">
        <f t="shared" si="1"/>
        <v>121130557</v>
      </c>
      <c r="AX12" s="67">
        <f t="shared" si="1"/>
        <v>18580908</v>
      </c>
      <c r="AY12" s="67">
        <f t="shared" si="1"/>
        <v>303122</v>
      </c>
      <c r="AZ12" s="67">
        <f t="shared" si="1"/>
        <v>11052974</v>
      </c>
      <c r="BA12" s="67">
        <f t="shared" si="1"/>
        <v>33470079</v>
      </c>
      <c r="BB12" s="67">
        <f t="shared" si="1"/>
        <v>53056839</v>
      </c>
      <c r="BC12" s="67">
        <f t="shared" si="1"/>
        <v>239069145</v>
      </c>
      <c r="BD12" s="67">
        <f t="shared" si="1"/>
        <v>21399887</v>
      </c>
      <c r="BE12" s="67">
        <f t="shared" si="1"/>
        <v>14254093</v>
      </c>
      <c r="BF12" s="67">
        <f t="shared" si="1"/>
        <v>15743796</v>
      </c>
      <c r="BG12" s="67">
        <f t="shared" si="1"/>
        <v>19515961</v>
      </c>
      <c r="BH12" s="67">
        <f t="shared" si="1"/>
        <v>10379722</v>
      </c>
      <c r="BI12" s="67">
        <f t="shared" si="1"/>
        <v>11220706</v>
      </c>
      <c r="BJ12" s="67">
        <f t="shared" si="1"/>
        <v>7166874</v>
      </c>
      <c r="BK12" s="67">
        <f t="shared" si="1"/>
        <v>13567290</v>
      </c>
      <c r="BL12" s="67">
        <f t="shared" si="1"/>
        <v>13843147</v>
      </c>
      <c r="BM12" s="67">
        <f t="shared" si="1"/>
        <v>85167302</v>
      </c>
      <c r="BN12" s="67">
        <f t="shared" si="1"/>
        <v>634324069</v>
      </c>
      <c r="BO12" s="67"/>
      <c r="BP12" s="67"/>
      <c r="BQ12" s="67"/>
      <c r="BR12" s="67"/>
      <c r="BS12" s="67"/>
      <c r="BT12" s="67"/>
      <c r="BU12" s="68">
        <f t="shared" si="0"/>
        <v>2441711238</v>
      </c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ht="13.5" thickBot="1">
      <c r="B13" s="378" t="s">
        <v>1083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80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ht="12" customHeight="1">
      <c r="B14" s="217" t="s">
        <v>577</v>
      </c>
      <c r="C14" s="69">
        <v>424569</v>
      </c>
      <c r="D14" s="69">
        <v>1627900</v>
      </c>
      <c r="E14" s="69">
        <v>56331</v>
      </c>
      <c r="F14" s="69">
        <v>74646</v>
      </c>
      <c r="G14" s="69">
        <v>36036</v>
      </c>
      <c r="H14" s="69">
        <v>114000</v>
      </c>
      <c r="I14" s="69">
        <v>91278</v>
      </c>
      <c r="J14" s="69">
        <v>123100</v>
      </c>
      <c r="K14" s="69">
        <v>56133</v>
      </c>
      <c r="L14" s="69">
        <v>105500</v>
      </c>
      <c r="M14" s="69">
        <v>97400</v>
      </c>
      <c r="N14" s="69">
        <v>104500</v>
      </c>
      <c r="O14" s="69">
        <v>110000</v>
      </c>
      <c r="P14" s="69">
        <v>14850</v>
      </c>
      <c r="Q14" s="69">
        <v>138200</v>
      </c>
      <c r="R14" s="69">
        <v>127800</v>
      </c>
      <c r="S14" s="69">
        <v>264325</v>
      </c>
      <c r="T14" s="69">
        <v>84150</v>
      </c>
      <c r="U14" s="69">
        <v>163053</v>
      </c>
      <c r="V14" s="69">
        <v>70389</v>
      </c>
      <c r="W14" s="69">
        <v>82764</v>
      </c>
      <c r="X14" s="69">
        <v>58212</v>
      </c>
      <c r="Y14" s="69">
        <v>104900</v>
      </c>
      <c r="Z14" s="69">
        <v>139400</v>
      </c>
      <c r="AA14" s="69">
        <v>43065</v>
      </c>
      <c r="AB14" s="69">
        <v>93753</v>
      </c>
      <c r="AC14" s="69">
        <v>72963</v>
      </c>
      <c r="AD14" s="69">
        <v>73854</v>
      </c>
      <c r="AE14" s="69">
        <v>108400</v>
      </c>
      <c r="AF14" s="69">
        <v>164512</v>
      </c>
      <c r="AG14" s="69">
        <v>62766</v>
      </c>
      <c r="AH14" s="69">
        <v>73062</v>
      </c>
      <c r="AI14" s="69">
        <v>154700</v>
      </c>
      <c r="AJ14" s="69">
        <v>50985</v>
      </c>
      <c r="AK14" s="69">
        <v>96000</v>
      </c>
      <c r="AL14" s="69">
        <v>103700</v>
      </c>
      <c r="AM14" s="69">
        <v>127900</v>
      </c>
      <c r="AN14" s="69">
        <v>70587</v>
      </c>
      <c r="AO14" s="69">
        <v>49203</v>
      </c>
      <c r="AP14" s="69">
        <v>37026</v>
      </c>
      <c r="AQ14" s="69">
        <v>34155</v>
      </c>
      <c r="AR14" s="69">
        <v>23166</v>
      </c>
      <c r="AS14" s="69">
        <v>89793</v>
      </c>
      <c r="AT14" s="69">
        <v>108800</v>
      </c>
      <c r="AU14" s="69">
        <v>34056</v>
      </c>
      <c r="AV14" s="69">
        <v>48609</v>
      </c>
      <c r="AW14" s="69">
        <v>12078</v>
      </c>
      <c r="AX14" s="69">
        <v>27918</v>
      </c>
      <c r="AY14" s="69">
        <v>49500</v>
      </c>
      <c r="AZ14" s="69">
        <v>44649</v>
      </c>
      <c r="BA14" s="69">
        <v>449233</v>
      </c>
      <c r="BB14" s="69">
        <v>3896500</v>
      </c>
      <c r="BC14" s="69">
        <v>142700</v>
      </c>
      <c r="BD14" s="69">
        <v>116500</v>
      </c>
      <c r="BE14" s="69">
        <v>30195</v>
      </c>
      <c r="BF14" s="69">
        <v>35838</v>
      </c>
      <c r="BG14" s="69">
        <v>29403</v>
      </c>
      <c r="BH14" s="69">
        <v>85239</v>
      </c>
      <c r="BI14" s="69">
        <v>25047</v>
      </c>
      <c r="BJ14" s="69">
        <v>58113</v>
      </c>
      <c r="BK14" s="69">
        <v>308169</v>
      </c>
      <c r="BL14" s="69">
        <v>38709</v>
      </c>
      <c r="BM14" s="69">
        <v>970000</v>
      </c>
      <c r="BN14" s="69">
        <v>15877999</v>
      </c>
      <c r="BO14" s="69"/>
      <c r="BP14" s="81"/>
      <c r="BQ14" s="81"/>
      <c r="BR14" s="81"/>
      <c r="BS14" s="81"/>
      <c r="BT14" s="81"/>
      <c r="BU14" s="100">
        <f aca="true" t="shared" si="2" ref="BU14:BU21">SUM(C14:BT14)</f>
        <v>28188281</v>
      </c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2.75">
      <c r="B15" s="218" t="s">
        <v>578</v>
      </c>
      <c r="C15" s="71">
        <v>569772</v>
      </c>
      <c r="D15" s="71">
        <v>100646</v>
      </c>
      <c r="E15" s="71">
        <v>39788</v>
      </c>
      <c r="F15" s="71">
        <v>19208</v>
      </c>
      <c r="G15" s="71">
        <v>25284</v>
      </c>
      <c r="H15" s="71">
        <v>32732</v>
      </c>
      <c r="I15" s="71">
        <v>60858</v>
      </c>
      <c r="J15" s="71">
        <v>32340</v>
      </c>
      <c r="K15" s="71">
        <v>19600</v>
      </c>
      <c r="L15" s="71">
        <v>42140</v>
      </c>
      <c r="M15" s="71">
        <v>26166</v>
      </c>
      <c r="N15" s="71">
        <v>52528</v>
      </c>
      <c r="O15" s="71">
        <v>39200</v>
      </c>
      <c r="P15" s="71">
        <v>49000</v>
      </c>
      <c r="Q15" s="71">
        <v>39200</v>
      </c>
      <c r="R15" s="71">
        <v>62230</v>
      </c>
      <c r="S15" s="71">
        <v>24402</v>
      </c>
      <c r="T15" s="71">
        <v>39200</v>
      </c>
      <c r="U15" s="71">
        <v>48706</v>
      </c>
      <c r="V15" s="71">
        <v>40474</v>
      </c>
      <c r="W15" s="71">
        <v>85456</v>
      </c>
      <c r="X15" s="71">
        <v>17150</v>
      </c>
      <c r="Y15" s="71">
        <v>50960</v>
      </c>
      <c r="Z15" s="71">
        <v>32830</v>
      </c>
      <c r="AA15" s="71">
        <v>33124</v>
      </c>
      <c r="AB15" s="71">
        <v>33614</v>
      </c>
      <c r="AC15" s="71">
        <v>38906</v>
      </c>
      <c r="AD15" s="71">
        <v>14896</v>
      </c>
      <c r="AE15" s="71">
        <v>24206</v>
      </c>
      <c r="AF15" s="71">
        <v>30282</v>
      </c>
      <c r="AG15" s="71">
        <v>34202</v>
      </c>
      <c r="AH15" s="71">
        <v>27244</v>
      </c>
      <c r="AI15" s="71">
        <v>52430</v>
      </c>
      <c r="AJ15" s="71">
        <v>24206</v>
      </c>
      <c r="AK15" s="71">
        <v>47432</v>
      </c>
      <c r="AL15" s="71">
        <v>29302</v>
      </c>
      <c r="AM15" s="71">
        <v>72716</v>
      </c>
      <c r="AN15" s="71">
        <v>100940</v>
      </c>
      <c r="AO15" s="71">
        <v>69580</v>
      </c>
      <c r="AP15" s="71">
        <v>69776</v>
      </c>
      <c r="AQ15" s="71">
        <v>31360</v>
      </c>
      <c r="AR15" s="71">
        <v>35672</v>
      </c>
      <c r="AS15" s="71">
        <v>65464</v>
      </c>
      <c r="AT15" s="71">
        <v>111818</v>
      </c>
      <c r="AU15" s="71">
        <v>24892</v>
      </c>
      <c r="AV15" s="71">
        <v>31360</v>
      </c>
      <c r="AW15" s="71">
        <v>27244</v>
      </c>
      <c r="AX15" s="71">
        <v>31360</v>
      </c>
      <c r="AY15" s="71">
        <v>58800</v>
      </c>
      <c r="AZ15" s="71">
        <v>91826</v>
      </c>
      <c r="BA15" s="71">
        <v>218735</v>
      </c>
      <c r="BB15" s="71">
        <v>540200</v>
      </c>
      <c r="BC15" s="71">
        <v>1498780</v>
      </c>
      <c r="BD15" s="71">
        <v>31360</v>
      </c>
      <c r="BE15" s="71">
        <v>36260</v>
      </c>
      <c r="BF15" s="71">
        <v>27244</v>
      </c>
      <c r="BG15" s="71">
        <v>41160</v>
      </c>
      <c r="BH15" s="71">
        <v>42434</v>
      </c>
      <c r="BI15" s="71">
        <v>27146</v>
      </c>
      <c r="BJ15" s="71">
        <v>39788</v>
      </c>
      <c r="BK15" s="71">
        <v>12642</v>
      </c>
      <c r="BL15" s="71">
        <v>20874</v>
      </c>
      <c r="BM15" s="71">
        <v>70000</v>
      </c>
      <c r="BN15" s="115">
        <v>6019945</v>
      </c>
      <c r="BO15" s="115"/>
      <c r="BP15" s="73"/>
      <c r="BQ15" s="73"/>
      <c r="BR15" s="73"/>
      <c r="BS15" s="73"/>
      <c r="BT15" s="73"/>
      <c r="BU15" s="99">
        <f t="shared" si="2"/>
        <v>11389090</v>
      </c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2.75">
      <c r="B16" s="218" t="s">
        <v>579</v>
      </c>
      <c r="C16" s="71"/>
      <c r="D16" s="71"/>
      <c r="E16" s="71"/>
      <c r="F16" s="71"/>
      <c r="G16" s="71"/>
      <c r="H16" s="71">
        <v>31488</v>
      </c>
      <c r="I16" s="71">
        <v>86400</v>
      </c>
      <c r="J16" s="71">
        <v>29088</v>
      </c>
      <c r="K16" s="71">
        <v>10560</v>
      </c>
      <c r="L16" s="71">
        <v>6720</v>
      </c>
      <c r="M16" s="71">
        <v>22272</v>
      </c>
      <c r="N16" s="71">
        <v>15072</v>
      </c>
      <c r="O16" s="71">
        <v>5760</v>
      </c>
      <c r="P16" s="71"/>
      <c r="Q16" s="71">
        <v>40320</v>
      </c>
      <c r="R16" s="71">
        <v>49536</v>
      </c>
      <c r="S16" s="71">
        <v>133440</v>
      </c>
      <c r="T16" s="71">
        <v>15744</v>
      </c>
      <c r="U16" s="71">
        <v>41376</v>
      </c>
      <c r="V16" s="71">
        <v>2976</v>
      </c>
      <c r="W16" s="71">
        <v>2976</v>
      </c>
      <c r="X16" s="71">
        <v>8448</v>
      </c>
      <c r="Y16" s="71">
        <v>2880</v>
      </c>
      <c r="Z16" s="71">
        <v>36480</v>
      </c>
      <c r="AA16" s="71">
        <v>5856</v>
      </c>
      <c r="AB16" s="71">
        <v>8448</v>
      </c>
      <c r="AC16" s="71">
        <v>9792</v>
      </c>
      <c r="AD16" s="71">
        <v>12768</v>
      </c>
      <c r="AE16" s="73"/>
      <c r="AF16" s="71">
        <v>34656</v>
      </c>
      <c r="AG16" s="71">
        <v>26016</v>
      </c>
      <c r="AH16" s="71">
        <v>2208</v>
      </c>
      <c r="AI16" s="71">
        <v>44544</v>
      </c>
      <c r="AJ16" s="71">
        <v>21888</v>
      </c>
      <c r="AK16" s="71">
        <v>45984</v>
      </c>
      <c r="AL16" s="71">
        <v>36096</v>
      </c>
      <c r="AM16" s="71">
        <v>31296</v>
      </c>
      <c r="AN16" s="71"/>
      <c r="AO16" s="71"/>
      <c r="AP16" s="71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1">
        <v>252000</v>
      </c>
      <c r="BC16" s="71"/>
      <c r="BD16" s="71"/>
      <c r="BE16" s="71"/>
      <c r="BF16" s="71"/>
      <c r="BG16" s="71"/>
      <c r="BH16" s="71">
        <v>9600</v>
      </c>
      <c r="BI16" s="71"/>
      <c r="BJ16" s="71">
        <v>14400</v>
      </c>
      <c r="BK16" s="71"/>
      <c r="BL16" s="71"/>
      <c r="BM16" s="71">
        <v>90000</v>
      </c>
      <c r="BN16" s="115">
        <v>3427064</v>
      </c>
      <c r="BO16" s="115"/>
      <c r="BP16" s="73"/>
      <c r="BQ16" s="73"/>
      <c r="BR16" s="73"/>
      <c r="BS16" s="73"/>
      <c r="BT16" s="73"/>
      <c r="BU16" s="99">
        <f t="shared" si="2"/>
        <v>4614152</v>
      </c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ht="12.75">
      <c r="B17" s="218" t="s">
        <v>580</v>
      </c>
      <c r="C17" s="71"/>
      <c r="D17" s="71"/>
      <c r="E17" s="71"/>
      <c r="F17" s="71"/>
      <c r="G17" s="71"/>
      <c r="H17" s="71">
        <v>10615</v>
      </c>
      <c r="I17" s="71">
        <v>62725</v>
      </c>
      <c r="J17" s="71">
        <v>29625</v>
      </c>
      <c r="K17" s="71">
        <v>17370</v>
      </c>
      <c r="L17" s="71">
        <v>18625</v>
      </c>
      <c r="M17" s="71">
        <v>20458</v>
      </c>
      <c r="N17" s="71">
        <v>40819</v>
      </c>
      <c r="O17" s="71">
        <v>38600</v>
      </c>
      <c r="P17" s="71"/>
      <c r="Q17" s="71">
        <v>109045</v>
      </c>
      <c r="R17" s="71">
        <v>119274</v>
      </c>
      <c r="S17" s="71">
        <v>44486</v>
      </c>
      <c r="T17" s="71">
        <v>20265</v>
      </c>
      <c r="U17" s="71">
        <v>35222</v>
      </c>
      <c r="V17" s="71">
        <v>23835</v>
      </c>
      <c r="W17" s="71">
        <v>48153</v>
      </c>
      <c r="X17" s="71">
        <v>30880</v>
      </c>
      <c r="Y17" s="71">
        <v>38117</v>
      </c>
      <c r="Z17" s="71">
        <v>13896</v>
      </c>
      <c r="AA17" s="71">
        <v>25379</v>
      </c>
      <c r="AB17" s="71">
        <v>8685</v>
      </c>
      <c r="AC17" s="71">
        <v>29529</v>
      </c>
      <c r="AD17" s="71">
        <v>19010</v>
      </c>
      <c r="AE17" s="71">
        <v>11966</v>
      </c>
      <c r="AF17" s="71">
        <v>39276</v>
      </c>
      <c r="AG17" s="71">
        <v>5018</v>
      </c>
      <c r="AH17" s="71">
        <v>17081</v>
      </c>
      <c r="AI17" s="71">
        <v>8106</v>
      </c>
      <c r="AJ17" s="71">
        <v>14861</v>
      </c>
      <c r="AK17" s="71">
        <v>16405</v>
      </c>
      <c r="AL17" s="71">
        <v>12449</v>
      </c>
      <c r="AM17" s="71">
        <v>29915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3"/>
      <c r="BA17" s="73"/>
      <c r="BB17" s="71">
        <v>820250</v>
      </c>
      <c r="BC17" s="71"/>
      <c r="BD17" s="71"/>
      <c r="BE17" s="71"/>
      <c r="BF17" s="71"/>
      <c r="BG17" s="71"/>
      <c r="BH17" s="71">
        <v>9650</v>
      </c>
      <c r="BI17" s="71"/>
      <c r="BJ17" s="71"/>
      <c r="BK17" s="71"/>
      <c r="BL17" s="71"/>
      <c r="BM17" s="71">
        <v>90000</v>
      </c>
      <c r="BN17" s="115">
        <v>1222630</v>
      </c>
      <c r="BO17" s="73"/>
      <c r="BP17" s="73"/>
      <c r="BQ17" s="73"/>
      <c r="BR17" s="73"/>
      <c r="BS17" s="73"/>
      <c r="BT17" s="73"/>
      <c r="BU17" s="99">
        <f t="shared" si="2"/>
        <v>3102220</v>
      </c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ht="24">
      <c r="B18" s="218" t="s">
        <v>592</v>
      </c>
      <c r="C18" s="71"/>
      <c r="D18" s="71"/>
      <c r="E18" s="71"/>
      <c r="F18" s="71"/>
      <c r="G18" s="71"/>
      <c r="H18" s="71"/>
      <c r="I18" s="71">
        <v>2850</v>
      </c>
      <c r="J18" s="71">
        <v>7125</v>
      </c>
      <c r="K18" s="71"/>
      <c r="L18" s="71">
        <v>2375</v>
      </c>
      <c r="M18" s="71">
        <v>13110</v>
      </c>
      <c r="N18" s="71">
        <v>2280</v>
      </c>
      <c r="O18" s="71">
        <v>5225</v>
      </c>
      <c r="P18" s="71"/>
      <c r="Q18" s="71">
        <v>9500</v>
      </c>
      <c r="R18" s="71">
        <v>7125</v>
      </c>
      <c r="S18" s="71">
        <v>14535</v>
      </c>
      <c r="T18" s="71">
        <v>7600</v>
      </c>
      <c r="U18" s="73"/>
      <c r="V18" s="71">
        <v>1995</v>
      </c>
      <c r="W18" s="71">
        <v>4370</v>
      </c>
      <c r="X18" s="71">
        <v>7885</v>
      </c>
      <c r="Y18" s="71">
        <v>4180</v>
      </c>
      <c r="Z18" s="71">
        <v>1330</v>
      </c>
      <c r="AA18" s="71">
        <v>2375</v>
      </c>
      <c r="AB18" s="71">
        <v>2375</v>
      </c>
      <c r="AC18" s="71">
        <v>7600</v>
      </c>
      <c r="AD18" s="71">
        <v>380</v>
      </c>
      <c r="AE18" s="71">
        <v>760</v>
      </c>
      <c r="AF18" s="71">
        <v>7790</v>
      </c>
      <c r="AG18" s="71">
        <v>3325</v>
      </c>
      <c r="AH18" s="71">
        <v>1425</v>
      </c>
      <c r="AI18" s="73">
        <v>118038</v>
      </c>
      <c r="AJ18" s="73">
        <v>1900</v>
      </c>
      <c r="AK18" s="73"/>
      <c r="AL18" s="71">
        <v>950</v>
      </c>
      <c r="AM18" s="71">
        <v>1995</v>
      </c>
      <c r="AN18" s="71"/>
      <c r="AO18" s="71"/>
      <c r="AP18" s="71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1">
        <v>322240</v>
      </c>
      <c r="BD18" s="71"/>
      <c r="BE18" s="71"/>
      <c r="BF18" s="71"/>
      <c r="BG18" s="71"/>
      <c r="BH18" s="71"/>
      <c r="BI18" s="71"/>
      <c r="BJ18" s="71"/>
      <c r="BK18" s="71"/>
      <c r="BL18" s="71"/>
      <c r="BM18" s="71">
        <v>40000</v>
      </c>
      <c r="BN18" s="115">
        <v>126262</v>
      </c>
      <c r="BO18" s="73"/>
      <c r="BP18" s="73"/>
      <c r="BQ18" s="73"/>
      <c r="BR18" s="73"/>
      <c r="BS18" s="73"/>
      <c r="BT18" s="73"/>
      <c r="BU18" s="99">
        <f t="shared" si="2"/>
        <v>728900</v>
      </c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ht="12.75">
      <c r="B19" s="218" t="s">
        <v>581</v>
      </c>
      <c r="C19" s="71"/>
      <c r="D19" s="71"/>
      <c r="E19" s="71"/>
      <c r="F19" s="71"/>
      <c r="G19" s="71"/>
      <c r="H19" s="71">
        <v>102853</v>
      </c>
      <c r="I19" s="71">
        <v>118038</v>
      </c>
      <c r="J19" s="71">
        <v>186225</v>
      </c>
      <c r="K19" s="71">
        <v>109825</v>
      </c>
      <c r="L19" s="71">
        <v>92635</v>
      </c>
      <c r="M19" s="71">
        <v>98556</v>
      </c>
      <c r="N19" s="71">
        <v>137711</v>
      </c>
      <c r="O19" s="71">
        <v>66850</v>
      </c>
      <c r="P19" s="71"/>
      <c r="Q19" s="71">
        <v>152800</v>
      </c>
      <c r="R19" s="71">
        <v>103331</v>
      </c>
      <c r="S19" s="71">
        <v>138761</v>
      </c>
      <c r="T19" s="71">
        <v>38200</v>
      </c>
      <c r="U19" s="71">
        <v>107915</v>
      </c>
      <c r="V19" s="71">
        <v>6876</v>
      </c>
      <c r="W19" s="71"/>
      <c r="X19" s="71">
        <v>49182</v>
      </c>
      <c r="Y19" s="71">
        <v>164928</v>
      </c>
      <c r="Z19" s="71">
        <v>85759</v>
      </c>
      <c r="AA19" s="71">
        <v>17381</v>
      </c>
      <c r="AB19" s="71">
        <v>81175</v>
      </c>
      <c r="AC19" s="71">
        <v>108870</v>
      </c>
      <c r="AD19" s="71">
        <v>63985</v>
      </c>
      <c r="AE19" s="71">
        <v>59210</v>
      </c>
      <c r="AF19" s="71">
        <v>123004</v>
      </c>
      <c r="AG19" s="71">
        <v>54148</v>
      </c>
      <c r="AH19" s="71"/>
      <c r="AI19" s="71"/>
      <c r="AJ19" s="71">
        <v>17667</v>
      </c>
      <c r="AK19" s="71">
        <v>157384</v>
      </c>
      <c r="AL19" s="71">
        <v>89101</v>
      </c>
      <c r="AM19" s="71">
        <v>127874</v>
      </c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1"/>
      <c r="BA19" s="71"/>
      <c r="BB19" s="71">
        <v>1208600</v>
      </c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>
        <v>75000</v>
      </c>
      <c r="BN19" s="71">
        <v>21665466</v>
      </c>
      <c r="BO19" s="73"/>
      <c r="BP19" s="73"/>
      <c r="BQ19" s="73"/>
      <c r="BR19" s="73"/>
      <c r="BS19" s="73"/>
      <c r="BT19" s="73"/>
      <c r="BU19" s="99">
        <f t="shared" si="2"/>
        <v>25609310</v>
      </c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ht="24">
      <c r="B20" s="218" t="s">
        <v>582</v>
      </c>
      <c r="C20" s="71">
        <v>18818</v>
      </c>
      <c r="D20" s="71"/>
      <c r="E20" s="73"/>
      <c r="F20" s="153"/>
      <c r="G20" s="153"/>
      <c r="H20" s="153"/>
      <c r="I20" s="71">
        <v>19982</v>
      </c>
      <c r="J20" s="71">
        <v>5432</v>
      </c>
      <c r="K20" s="71"/>
      <c r="L20" s="71">
        <v>14550</v>
      </c>
      <c r="M20" s="73"/>
      <c r="N20" s="71">
        <v>4850</v>
      </c>
      <c r="O20" s="71">
        <v>9894</v>
      </c>
      <c r="P20" s="71"/>
      <c r="Q20" s="71">
        <v>26190</v>
      </c>
      <c r="R20" s="71">
        <v>12028</v>
      </c>
      <c r="S20" s="71"/>
      <c r="T20" s="71">
        <v>19400</v>
      </c>
      <c r="U20" s="71"/>
      <c r="V20" s="71"/>
      <c r="W20" s="71">
        <v>4462</v>
      </c>
      <c r="X20" s="71"/>
      <c r="Y20" s="71">
        <v>4171</v>
      </c>
      <c r="Z20" s="71"/>
      <c r="AA20" s="71"/>
      <c r="AB20" s="71"/>
      <c r="AC20" s="71"/>
      <c r="AD20" s="71">
        <v>14356</v>
      </c>
      <c r="AE20" s="71"/>
      <c r="AF20" s="71">
        <v>6014</v>
      </c>
      <c r="AG20" s="71">
        <v>2910</v>
      </c>
      <c r="AH20" s="71"/>
      <c r="AI20" s="71"/>
      <c r="AJ20" s="71">
        <v>6984</v>
      </c>
      <c r="AK20" s="71"/>
      <c r="AL20" s="71"/>
      <c r="AM20" s="71">
        <v>12028</v>
      </c>
      <c r="AN20" s="71">
        <v>4074</v>
      </c>
      <c r="AO20" s="71"/>
      <c r="AP20" s="71"/>
      <c r="AQ20" s="71">
        <v>970</v>
      </c>
      <c r="AR20" s="71"/>
      <c r="AS20" s="71"/>
      <c r="AT20" s="71">
        <v>1455</v>
      </c>
      <c r="AU20" s="71"/>
      <c r="AV20" s="71"/>
      <c r="AW20" s="71"/>
      <c r="AX20" s="71"/>
      <c r="AY20" s="71"/>
      <c r="AZ20" s="71">
        <v>7954</v>
      </c>
      <c r="BA20" s="71"/>
      <c r="BB20" s="71">
        <v>77089</v>
      </c>
      <c r="BC20" s="71">
        <v>983000</v>
      </c>
      <c r="BD20" s="71">
        <v>291</v>
      </c>
      <c r="BE20" s="71"/>
      <c r="BF20" s="71"/>
      <c r="BG20" s="71"/>
      <c r="BH20" s="71"/>
      <c r="BI20" s="71"/>
      <c r="BJ20" s="71"/>
      <c r="BK20" s="71"/>
      <c r="BL20" s="71"/>
      <c r="BM20" s="71">
        <v>40000</v>
      </c>
      <c r="BN20" s="71">
        <v>5133199</v>
      </c>
      <c r="BO20" s="73"/>
      <c r="BP20" s="73"/>
      <c r="BQ20" s="73"/>
      <c r="BR20" s="73"/>
      <c r="BS20" s="73"/>
      <c r="BT20" s="73"/>
      <c r="BU20" s="99">
        <f t="shared" si="2"/>
        <v>6430101</v>
      </c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s="2" customFormat="1" ht="13.5" thickBot="1">
      <c r="B21" s="220" t="s">
        <v>622</v>
      </c>
      <c r="C21" s="67">
        <f aca="true" t="shared" si="3" ref="C21:BN21">SUM(C14:C20)</f>
        <v>1013159</v>
      </c>
      <c r="D21" s="67">
        <f t="shared" si="3"/>
        <v>1728546</v>
      </c>
      <c r="E21" s="67">
        <f t="shared" si="3"/>
        <v>96119</v>
      </c>
      <c r="F21" s="67">
        <f t="shared" si="3"/>
        <v>93854</v>
      </c>
      <c r="G21" s="67">
        <f t="shared" si="3"/>
        <v>61320</v>
      </c>
      <c r="H21" s="67">
        <f t="shared" si="3"/>
        <v>291688</v>
      </c>
      <c r="I21" s="67">
        <f t="shared" si="3"/>
        <v>442131</v>
      </c>
      <c r="J21" s="67">
        <f t="shared" si="3"/>
        <v>412935</v>
      </c>
      <c r="K21" s="67">
        <f t="shared" si="3"/>
        <v>213488</v>
      </c>
      <c r="L21" s="67">
        <f t="shared" si="3"/>
        <v>282545</v>
      </c>
      <c r="M21" s="67">
        <f t="shared" si="3"/>
        <v>277962</v>
      </c>
      <c r="N21" s="67">
        <f t="shared" si="3"/>
        <v>357760</v>
      </c>
      <c r="O21" s="67">
        <f t="shared" si="3"/>
        <v>275529</v>
      </c>
      <c r="P21" s="67">
        <f t="shared" si="3"/>
        <v>63850</v>
      </c>
      <c r="Q21" s="67">
        <f t="shared" si="3"/>
        <v>515255</v>
      </c>
      <c r="R21" s="67">
        <f t="shared" si="3"/>
        <v>481324</v>
      </c>
      <c r="S21" s="67">
        <f t="shared" si="3"/>
        <v>619949</v>
      </c>
      <c r="T21" s="67">
        <f t="shared" si="3"/>
        <v>224559</v>
      </c>
      <c r="U21" s="67">
        <f t="shared" si="3"/>
        <v>396272</v>
      </c>
      <c r="V21" s="67">
        <f t="shared" si="3"/>
        <v>146545</v>
      </c>
      <c r="W21" s="67">
        <f t="shared" si="3"/>
        <v>228181</v>
      </c>
      <c r="X21" s="67">
        <f t="shared" si="3"/>
        <v>171757</v>
      </c>
      <c r="Y21" s="67">
        <f t="shared" si="3"/>
        <v>370136</v>
      </c>
      <c r="Z21" s="67">
        <f t="shared" si="3"/>
        <v>309695</v>
      </c>
      <c r="AA21" s="67">
        <f t="shared" si="3"/>
        <v>127180</v>
      </c>
      <c r="AB21" s="67">
        <f t="shared" si="3"/>
        <v>228050</v>
      </c>
      <c r="AC21" s="67">
        <f t="shared" si="3"/>
        <v>267660</v>
      </c>
      <c r="AD21" s="67">
        <f t="shared" si="3"/>
        <v>199249</v>
      </c>
      <c r="AE21" s="67">
        <f t="shared" si="3"/>
        <v>204542</v>
      </c>
      <c r="AF21" s="67">
        <f t="shared" si="3"/>
        <v>405534</v>
      </c>
      <c r="AG21" s="67">
        <f t="shared" si="3"/>
        <v>188385</v>
      </c>
      <c r="AH21" s="67">
        <f t="shared" si="3"/>
        <v>121020</v>
      </c>
      <c r="AI21" s="67">
        <f t="shared" si="3"/>
        <v>377818</v>
      </c>
      <c r="AJ21" s="67">
        <f t="shared" si="3"/>
        <v>138491</v>
      </c>
      <c r="AK21" s="67">
        <f t="shared" si="3"/>
        <v>363205</v>
      </c>
      <c r="AL21" s="67">
        <f t="shared" si="3"/>
        <v>271598</v>
      </c>
      <c r="AM21" s="67">
        <f t="shared" si="3"/>
        <v>403724</v>
      </c>
      <c r="AN21" s="67">
        <f t="shared" si="3"/>
        <v>175601</v>
      </c>
      <c r="AO21" s="67">
        <f t="shared" si="3"/>
        <v>118783</v>
      </c>
      <c r="AP21" s="67">
        <f t="shared" si="3"/>
        <v>106802</v>
      </c>
      <c r="AQ21" s="67">
        <f t="shared" si="3"/>
        <v>66485</v>
      </c>
      <c r="AR21" s="67">
        <f t="shared" si="3"/>
        <v>58838</v>
      </c>
      <c r="AS21" s="67">
        <f t="shared" si="3"/>
        <v>155257</v>
      </c>
      <c r="AT21" s="67">
        <f t="shared" si="3"/>
        <v>222073</v>
      </c>
      <c r="AU21" s="67">
        <f t="shared" si="3"/>
        <v>58948</v>
      </c>
      <c r="AV21" s="67">
        <f t="shared" si="3"/>
        <v>79969</v>
      </c>
      <c r="AW21" s="67">
        <f t="shared" si="3"/>
        <v>39322</v>
      </c>
      <c r="AX21" s="67">
        <f t="shared" si="3"/>
        <v>59278</v>
      </c>
      <c r="AY21" s="67">
        <f t="shared" si="3"/>
        <v>108300</v>
      </c>
      <c r="AZ21" s="67">
        <f t="shared" si="3"/>
        <v>144429</v>
      </c>
      <c r="BA21" s="67">
        <f t="shared" si="3"/>
        <v>667968</v>
      </c>
      <c r="BB21" s="67">
        <f t="shared" si="3"/>
        <v>6794639</v>
      </c>
      <c r="BC21" s="67">
        <f t="shared" si="3"/>
        <v>2946720</v>
      </c>
      <c r="BD21" s="67">
        <f t="shared" si="3"/>
        <v>148151</v>
      </c>
      <c r="BE21" s="67">
        <f t="shared" si="3"/>
        <v>66455</v>
      </c>
      <c r="BF21" s="67">
        <f t="shared" si="3"/>
        <v>63082</v>
      </c>
      <c r="BG21" s="67">
        <f t="shared" si="3"/>
        <v>70563</v>
      </c>
      <c r="BH21" s="67">
        <f t="shared" si="3"/>
        <v>146923</v>
      </c>
      <c r="BI21" s="67">
        <f t="shared" si="3"/>
        <v>52193</v>
      </c>
      <c r="BJ21" s="67">
        <f t="shared" si="3"/>
        <v>112301</v>
      </c>
      <c r="BK21" s="67">
        <f t="shared" si="3"/>
        <v>320811</v>
      </c>
      <c r="BL21" s="67">
        <f t="shared" si="3"/>
        <v>59583</v>
      </c>
      <c r="BM21" s="67">
        <f t="shared" si="3"/>
        <v>1375000</v>
      </c>
      <c r="BN21" s="67">
        <f t="shared" si="3"/>
        <v>53472565</v>
      </c>
      <c r="BO21" s="67"/>
      <c r="BP21" s="67"/>
      <c r="BQ21" s="67"/>
      <c r="BR21" s="67"/>
      <c r="BS21" s="67"/>
      <c r="BT21" s="67"/>
      <c r="BU21" s="68">
        <f t="shared" si="2"/>
        <v>80062054</v>
      </c>
      <c r="BV21" s="19"/>
      <c r="BW21" s="19"/>
      <c r="BX21" s="19"/>
      <c r="BY21" s="19"/>
      <c r="BZ21" s="19"/>
      <c r="CA21" s="19"/>
      <c r="CB21" s="19"/>
      <c r="CC21" s="19"/>
      <c r="CD21" s="19"/>
    </row>
    <row r="22" spans="2:82" ht="13.5" thickBot="1">
      <c r="B22" s="378" t="s">
        <v>569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80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ht="12.75">
      <c r="B23" s="217" t="s">
        <v>583</v>
      </c>
      <c r="C23" s="160"/>
      <c r="D23" s="81"/>
      <c r="E23" s="160"/>
      <c r="F23" s="69">
        <v>1100</v>
      </c>
      <c r="G23" s="81"/>
      <c r="H23" s="69">
        <v>529400</v>
      </c>
      <c r="I23" s="69">
        <v>337000</v>
      </c>
      <c r="J23" s="69">
        <v>753000</v>
      </c>
      <c r="K23" s="69">
        <v>815700</v>
      </c>
      <c r="L23" s="69">
        <v>506800</v>
      </c>
      <c r="M23" s="69">
        <v>459900</v>
      </c>
      <c r="N23" s="69">
        <v>1790600</v>
      </c>
      <c r="O23" s="69">
        <v>669700</v>
      </c>
      <c r="P23" s="69"/>
      <c r="Q23" s="69">
        <v>187300</v>
      </c>
      <c r="R23" s="69">
        <v>373100</v>
      </c>
      <c r="S23" s="69">
        <v>919200</v>
      </c>
      <c r="T23" s="69">
        <v>551000</v>
      </c>
      <c r="U23" s="69">
        <v>488300</v>
      </c>
      <c r="V23" s="69">
        <v>533900</v>
      </c>
      <c r="W23" s="69">
        <v>901600</v>
      </c>
      <c r="X23" s="69">
        <v>674800</v>
      </c>
      <c r="Y23" s="69">
        <v>466100</v>
      </c>
      <c r="Z23" s="69">
        <v>237400</v>
      </c>
      <c r="AA23" s="69">
        <v>585400</v>
      </c>
      <c r="AB23" s="69">
        <v>430000</v>
      </c>
      <c r="AC23" s="69">
        <v>507000</v>
      </c>
      <c r="AD23" s="69">
        <v>847200</v>
      </c>
      <c r="AE23" s="69">
        <v>437800</v>
      </c>
      <c r="AF23" s="69">
        <v>777200</v>
      </c>
      <c r="AG23" s="69">
        <v>601700</v>
      </c>
      <c r="AH23" s="69">
        <v>880400</v>
      </c>
      <c r="AI23" s="69">
        <v>564900</v>
      </c>
      <c r="AJ23" s="69">
        <v>463400</v>
      </c>
      <c r="AK23" s="69">
        <v>881400</v>
      </c>
      <c r="AL23" s="69">
        <v>1129300</v>
      </c>
      <c r="AM23" s="69">
        <v>354300</v>
      </c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>
        <v>5600000</v>
      </c>
      <c r="BA23" s="69"/>
      <c r="BB23" s="69">
        <v>52193217</v>
      </c>
      <c r="BC23" s="69"/>
      <c r="BD23" s="69"/>
      <c r="BE23" s="69"/>
      <c r="BF23" s="69"/>
      <c r="BG23" s="69"/>
      <c r="BH23" s="69">
        <v>3510</v>
      </c>
      <c r="BI23" s="69"/>
      <c r="BJ23" s="69"/>
      <c r="BK23" s="69"/>
      <c r="BL23" s="69"/>
      <c r="BM23" s="69">
        <v>1990000</v>
      </c>
      <c r="BN23" s="69">
        <v>570327215</v>
      </c>
      <c r="BO23" s="81"/>
      <c r="BP23" s="81"/>
      <c r="BQ23" s="81"/>
      <c r="BR23" s="81"/>
      <c r="BS23" s="81"/>
      <c r="BT23" s="81"/>
      <c r="BU23" s="100">
        <f aca="true" t="shared" si="4" ref="BU23:BU32">SUM(C23:BT23)</f>
        <v>649769842</v>
      </c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ht="12.75">
      <c r="B24" s="218" t="s">
        <v>584</v>
      </c>
      <c r="C24" s="154"/>
      <c r="D24" s="73"/>
      <c r="E24" s="154"/>
      <c r="F24" s="71"/>
      <c r="G24" s="73"/>
      <c r="H24" s="71"/>
      <c r="I24" s="71"/>
      <c r="J24" s="71"/>
      <c r="K24" s="71"/>
      <c r="L24" s="71">
        <v>21565</v>
      </c>
      <c r="M24" s="73"/>
      <c r="N24" s="71">
        <v>1131640</v>
      </c>
      <c r="O24" s="71">
        <v>7790</v>
      </c>
      <c r="P24" s="71"/>
      <c r="Q24" s="73"/>
      <c r="R24" s="73"/>
      <c r="S24" s="73"/>
      <c r="T24" s="73"/>
      <c r="U24" s="71">
        <v>4940</v>
      </c>
      <c r="V24" s="71">
        <v>742710</v>
      </c>
      <c r="W24" s="71">
        <v>40750</v>
      </c>
      <c r="X24" s="71"/>
      <c r="Y24" s="71"/>
      <c r="Z24" s="71">
        <v>14820</v>
      </c>
      <c r="AA24" s="71"/>
      <c r="AB24" s="71">
        <v>629280</v>
      </c>
      <c r="AC24" s="71"/>
      <c r="AD24" s="71">
        <v>9120</v>
      </c>
      <c r="AE24" s="71"/>
      <c r="AF24" s="71">
        <v>47500</v>
      </c>
      <c r="AG24" s="71">
        <v>1128315</v>
      </c>
      <c r="AH24" s="71"/>
      <c r="AI24" s="71"/>
      <c r="AJ24" s="71"/>
      <c r="AK24" s="71"/>
      <c r="AL24" s="71">
        <v>1066185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>
        <v>1900000</v>
      </c>
      <c r="BA24" s="71"/>
      <c r="BB24" s="71">
        <v>16161400</v>
      </c>
      <c r="BC24" s="71">
        <v>9534580</v>
      </c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>
        <v>139403665</v>
      </c>
      <c r="BO24" s="73"/>
      <c r="BP24" s="73"/>
      <c r="BQ24" s="73"/>
      <c r="BR24" s="73"/>
      <c r="BS24" s="73"/>
      <c r="BT24" s="73"/>
      <c r="BU24" s="99">
        <f t="shared" si="4"/>
        <v>171844260</v>
      </c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ht="24">
      <c r="B25" s="219" t="s">
        <v>677</v>
      </c>
      <c r="C25" s="154"/>
      <c r="D25" s="73"/>
      <c r="E25" s="154"/>
      <c r="F25" s="71"/>
      <c r="G25" s="73"/>
      <c r="H25" s="71">
        <v>40750</v>
      </c>
      <c r="I25" s="71">
        <v>40750</v>
      </c>
      <c r="J25" s="71">
        <v>40750</v>
      </c>
      <c r="K25" s="71">
        <v>40750</v>
      </c>
      <c r="L25" s="71">
        <v>40750</v>
      </c>
      <c r="M25" s="71">
        <v>40750</v>
      </c>
      <c r="N25" s="71">
        <v>40750</v>
      </c>
      <c r="O25" s="71">
        <v>40750</v>
      </c>
      <c r="P25" s="71"/>
      <c r="Q25" s="71">
        <v>40750</v>
      </c>
      <c r="R25" s="71">
        <v>40750</v>
      </c>
      <c r="S25" s="71">
        <v>40750</v>
      </c>
      <c r="T25" s="71">
        <v>40750</v>
      </c>
      <c r="U25" s="71">
        <v>40750</v>
      </c>
      <c r="V25" s="71">
        <v>40750</v>
      </c>
      <c r="W25" s="71"/>
      <c r="X25" s="71">
        <v>40750</v>
      </c>
      <c r="Y25" s="71">
        <v>40750</v>
      </c>
      <c r="Z25" s="71">
        <v>40750</v>
      </c>
      <c r="AA25" s="71">
        <v>40750</v>
      </c>
      <c r="AB25" s="71">
        <v>40750</v>
      </c>
      <c r="AC25" s="71">
        <v>40750</v>
      </c>
      <c r="AD25" s="71">
        <v>40750</v>
      </c>
      <c r="AE25" s="71">
        <v>40750</v>
      </c>
      <c r="AF25" s="71"/>
      <c r="AG25" s="71">
        <v>40750</v>
      </c>
      <c r="AH25" s="71">
        <v>40750</v>
      </c>
      <c r="AI25" s="71">
        <v>40750</v>
      </c>
      <c r="AJ25" s="71">
        <v>40750</v>
      </c>
      <c r="AK25" s="71">
        <v>40750</v>
      </c>
      <c r="AL25" s="71">
        <v>40750</v>
      </c>
      <c r="AM25" s="71">
        <v>40750</v>
      </c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1">
        <v>7700000</v>
      </c>
      <c r="BA25" s="71"/>
      <c r="BB25" s="73"/>
      <c r="BC25" s="71">
        <v>18792000</v>
      </c>
      <c r="BD25" s="71"/>
      <c r="BE25" s="71">
        <v>4550000</v>
      </c>
      <c r="BF25" s="71"/>
      <c r="BG25" s="71"/>
      <c r="BH25" s="71"/>
      <c r="BI25" s="71"/>
      <c r="BJ25" s="71"/>
      <c r="BK25" s="71">
        <v>10520200</v>
      </c>
      <c r="BL25" s="71"/>
      <c r="BM25" s="71">
        <v>3000000</v>
      </c>
      <c r="BN25" s="71">
        <v>149618380</v>
      </c>
      <c r="BO25" s="73"/>
      <c r="BP25" s="73"/>
      <c r="BQ25" s="73"/>
      <c r="BR25" s="73"/>
      <c r="BS25" s="73"/>
      <c r="BT25" s="73"/>
      <c r="BU25" s="99">
        <f t="shared" si="4"/>
        <v>195362330</v>
      </c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ht="36">
      <c r="B26" s="218" t="s">
        <v>681</v>
      </c>
      <c r="C26" s="71">
        <v>72100</v>
      </c>
      <c r="D26" s="71"/>
      <c r="E26" s="71">
        <v>4600</v>
      </c>
      <c r="F26" s="71">
        <v>1500</v>
      </c>
      <c r="G26" s="73"/>
      <c r="H26" s="71">
        <v>328300</v>
      </c>
      <c r="I26" s="71">
        <v>670900</v>
      </c>
      <c r="J26" s="71">
        <v>250800</v>
      </c>
      <c r="K26" s="71">
        <v>273800</v>
      </c>
      <c r="L26" s="71">
        <v>449300</v>
      </c>
      <c r="M26" s="71">
        <v>254900</v>
      </c>
      <c r="N26" s="71">
        <v>870500</v>
      </c>
      <c r="O26" s="71">
        <v>353700</v>
      </c>
      <c r="P26" s="71"/>
      <c r="Q26" s="71">
        <v>440500</v>
      </c>
      <c r="R26" s="71">
        <v>315400</v>
      </c>
      <c r="S26" s="71">
        <v>444600</v>
      </c>
      <c r="T26" s="71">
        <v>463700</v>
      </c>
      <c r="U26" s="71">
        <v>654100</v>
      </c>
      <c r="V26" s="71">
        <v>452700</v>
      </c>
      <c r="W26" s="71">
        <v>614900</v>
      </c>
      <c r="X26" s="71">
        <v>513100</v>
      </c>
      <c r="Y26" s="71">
        <v>410000</v>
      </c>
      <c r="Z26" s="71">
        <v>268300</v>
      </c>
      <c r="AA26" s="71">
        <v>880100</v>
      </c>
      <c r="AB26" s="71">
        <v>696100</v>
      </c>
      <c r="AC26" s="71">
        <v>257400</v>
      </c>
      <c r="AD26" s="71">
        <v>350800</v>
      </c>
      <c r="AE26" s="71">
        <v>656300</v>
      </c>
      <c r="AF26" s="71">
        <v>333300</v>
      </c>
      <c r="AG26" s="71">
        <v>351600</v>
      </c>
      <c r="AH26" s="71">
        <v>430800</v>
      </c>
      <c r="AI26" s="71">
        <v>264600</v>
      </c>
      <c r="AJ26" s="71">
        <v>318800</v>
      </c>
      <c r="AK26" s="71">
        <v>589400</v>
      </c>
      <c r="AL26" s="71">
        <v>418100</v>
      </c>
      <c r="AM26" s="71">
        <v>498100</v>
      </c>
      <c r="AN26" s="71">
        <v>2100</v>
      </c>
      <c r="AO26" s="71">
        <v>500</v>
      </c>
      <c r="AP26" s="71">
        <v>7200</v>
      </c>
      <c r="AQ26" s="71">
        <v>6800</v>
      </c>
      <c r="AR26" s="71">
        <v>5200</v>
      </c>
      <c r="AS26" s="71">
        <v>5200</v>
      </c>
      <c r="AT26" s="71">
        <v>6400</v>
      </c>
      <c r="AU26" s="71"/>
      <c r="AV26" s="71">
        <v>1000</v>
      </c>
      <c r="AW26" s="71"/>
      <c r="AX26" s="71"/>
      <c r="AY26" s="71"/>
      <c r="AZ26" s="71">
        <v>3003100</v>
      </c>
      <c r="BA26" s="71"/>
      <c r="BB26" s="71">
        <v>6297525</v>
      </c>
      <c r="BC26" s="71">
        <v>20369500</v>
      </c>
      <c r="BD26" s="71"/>
      <c r="BE26" s="71"/>
      <c r="BF26" s="71">
        <v>1800000</v>
      </c>
      <c r="BG26" s="71">
        <v>99700</v>
      </c>
      <c r="BH26" s="71"/>
      <c r="BI26" s="73"/>
      <c r="BJ26" s="73"/>
      <c r="BK26" s="71">
        <v>1281400</v>
      </c>
      <c r="BL26" s="71"/>
      <c r="BM26" s="71">
        <v>1390000</v>
      </c>
      <c r="BN26" s="71">
        <v>427713641</v>
      </c>
      <c r="BO26" s="73"/>
      <c r="BP26" s="73"/>
      <c r="BQ26" s="73"/>
      <c r="BR26" s="73"/>
      <c r="BS26" s="73"/>
      <c r="BT26" s="73"/>
      <c r="BU26" s="99">
        <f t="shared" si="4"/>
        <v>476142366</v>
      </c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ht="12.75">
      <c r="B27" s="218" t="s">
        <v>585</v>
      </c>
      <c r="C27" s="71">
        <v>100815</v>
      </c>
      <c r="D27" s="71">
        <v>88335</v>
      </c>
      <c r="E27" s="71">
        <v>2632</v>
      </c>
      <c r="F27" s="71">
        <v>3510</v>
      </c>
      <c r="G27" s="73"/>
      <c r="H27" s="71">
        <v>384247</v>
      </c>
      <c r="I27" s="71">
        <v>1120957</v>
      </c>
      <c r="J27" s="71">
        <v>130650</v>
      </c>
      <c r="K27" s="71">
        <v>529230</v>
      </c>
      <c r="L27" s="71">
        <v>190125</v>
      </c>
      <c r="M27" s="71">
        <v>128212</v>
      </c>
      <c r="N27" s="71">
        <v>918645</v>
      </c>
      <c r="O27" s="71">
        <v>445185</v>
      </c>
      <c r="P27" s="71"/>
      <c r="Q27" s="71">
        <v>412522</v>
      </c>
      <c r="R27" s="71">
        <v>468585</v>
      </c>
      <c r="S27" s="71">
        <v>235267</v>
      </c>
      <c r="T27" s="71">
        <v>276315</v>
      </c>
      <c r="U27" s="71">
        <v>745680</v>
      </c>
      <c r="V27" s="71">
        <v>139717</v>
      </c>
      <c r="W27" s="71">
        <v>122070</v>
      </c>
      <c r="X27" s="71">
        <v>252427</v>
      </c>
      <c r="Y27" s="71">
        <v>147517</v>
      </c>
      <c r="Z27" s="71">
        <v>1152300</v>
      </c>
      <c r="AA27" s="71">
        <v>211087</v>
      </c>
      <c r="AB27" s="71">
        <v>307125</v>
      </c>
      <c r="AC27" s="71">
        <v>348855</v>
      </c>
      <c r="AD27" s="71">
        <v>139717</v>
      </c>
      <c r="AE27" s="71">
        <v>242872</v>
      </c>
      <c r="AF27" s="71">
        <v>347880</v>
      </c>
      <c r="AG27" s="71">
        <v>290257</v>
      </c>
      <c r="AH27" s="71">
        <v>788190</v>
      </c>
      <c r="AI27" s="71">
        <v>262177</v>
      </c>
      <c r="AJ27" s="71">
        <v>276607</v>
      </c>
      <c r="AK27" s="71">
        <v>187102</v>
      </c>
      <c r="AL27" s="71">
        <v>265590</v>
      </c>
      <c r="AM27" s="71">
        <v>206017</v>
      </c>
      <c r="AN27" s="71">
        <v>14040</v>
      </c>
      <c r="AO27" s="73"/>
      <c r="AP27" s="73"/>
      <c r="AQ27" s="71">
        <v>4875</v>
      </c>
      <c r="AR27" s="73"/>
      <c r="AS27" s="71">
        <v>41242</v>
      </c>
      <c r="AT27" s="71">
        <v>5070</v>
      </c>
      <c r="AU27" s="71"/>
      <c r="AV27" s="71">
        <v>3217</v>
      </c>
      <c r="AW27" s="71"/>
      <c r="AX27" s="71"/>
      <c r="AY27" s="71"/>
      <c r="AZ27" s="71">
        <v>6921400</v>
      </c>
      <c r="BA27" s="71">
        <v>1284000</v>
      </c>
      <c r="BB27" s="71">
        <v>21022285</v>
      </c>
      <c r="BC27" s="73"/>
      <c r="BD27" s="73"/>
      <c r="BE27" s="73"/>
      <c r="BF27" s="73"/>
      <c r="BG27" s="71">
        <v>34417</v>
      </c>
      <c r="BH27" s="71"/>
      <c r="BI27" s="73"/>
      <c r="BJ27" s="73"/>
      <c r="BK27" s="73"/>
      <c r="BL27" s="73"/>
      <c r="BM27" s="71">
        <v>2436000</v>
      </c>
      <c r="BN27" s="71">
        <v>47688063</v>
      </c>
      <c r="BO27" s="73"/>
      <c r="BP27" s="73"/>
      <c r="BQ27" s="73"/>
      <c r="BR27" s="73"/>
      <c r="BS27" s="73"/>
      <c r="BT27" s="73"/>
      <c r="BU27" s="99">
        <f t="shared" si="4"/>
        <v>91323028</v>
      </c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24">
      <c r="B28" s="218" t="s">
        <v>586</v>
      </c>
      <c r="C28" s="71"/>
      <c r="D28" s="71">
        <v>2700800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1"/>
      <c r="AO28" s="71"/>
      <c r="AP28" s="71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1">
        <v>220200</v>
      </c>
      <c r="BC28" s="73"/>
      <c r="BD28" s="73"/>
      <c r="BE28" s="73"/>
      <c r="BF28" s="73"/>
      <c r="BG28" s="71">
        <v>30900</v>
      </c>
      <c r="BH28" s="73"/>
      <c r="BI28" s="73"/>
      <c r="BJ28" s="73"/>
      <c r="BK28" s="73"/>
      <c r="BL28" s="73"/>
      <c r="BM28" s="71">
        <v>500000</v>
      </c>
      <c r="BN28" s="71">
        <v>39880904</v>
      </c>
      <c r="BO28" s="73"/>
      <c r="BP28" s="73"/>
      <c r="BQ28" s="73"/>
      <c r="BR28" s="73"/>
      <c r="BS28" s="73"/>
      <c r="BT28" s="73"/>
      <c r="BU28" s="99">
        <f t="shared" si="4"/>
        <v>43332804</v>
      </c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2.75">
      <c r="B29" s="218" t="s">
        <v>587</v>
      </c>
      <c r="C29" s="71"/>
      <c r="D29" s="71">
        <v>11804500</v>
      </c>
      <c r="E29" s="73"/>
      <c r="F29" s="15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1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1">
        <v>16540000</v>
      </c>
      <c r="BO29" s="73"/>
      <c r="BP29" s="73"/>
      <c r="BQ29" s="73"/>
      <c r="BR29" s="73"/>
      <c r="BS29" s="73"/>
      <c r="BT29" s="73"/>
      <c r="BU29" s="99">
        <f t="shared" si="4"/>
        <v>28344500</v>
      </c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ht="12.75">
      <c r="B30" s="218" t="s">
        <v>588</v>
      </c>
      <c r="C30" s="71">
        <v>2708500</v>
      </c>
      <c r="D30" s="71">
        <v>853100</v>
      </c>
      <c r="E30" s="71">
        <v>567021</v>
      </c>
      <c r="F30" s="71">
        <v>2220200</v>
      </c>
      <c r="G30" s="71">
        <v>213714</v>
      </c>
      <c r="H30" s="71">
        <v>118017</v>
      </c>
      <c r="I30" s="71">
        <v>390600</v>
      </c>
      <c r="J30" s="71">
        <v>351075</v>
      </c>
      <c r="K30" s="71">
        <v>176700</v>
      </c>
      <c r="L30" s="71">
        <v>148800</v>
      </c>
      <c r="M30" s="71">
        <v>132525</v>
      </c>
      <c r="N30" s="71">
        <v>308481</v>
      </c>
      <c r="O30" s="71">
        <v>162750</v>
      </c>
      <c r="P30" s="71">
        <v>311550</v>
      </c>
      <c r="Q30" s="71">
        <v>213900</v>
      </c>
      <c r="R30" s="71">
        <v>151125</v>
      </c>
      <c r="S30" s="71">
        <v>136431</v>
      </c>
      <c r="T30" s="71">
        <v>90861</v>
      </c>
      <c r="U30" s="71">
        <v>241800</v>
      </c>
      <c r="V30" s="71">
        <v>52080</v>
      </c>
      <c r="W30" s="71">
        <v>146754</v>
      </c>
      <c r="X30" s="71">
        <v>58032</v>
      </c>
      <c r="Y30" s="71">
        <v>311271</v>
      </c>
      <c r="Z30" s="71">
        <v>171399</v>
      </c>
      <c r="AA30" s="71">
        <v>206894</v>
      </c>
      <c r="AB30" s="71">
        <v>98700</v>
      </c>
      <c r="AC30" s="71">
        <v>90240</v>
      </c>
      <c r="AD30" s="71">
        <v>161586</v>
      </c>
      <c r="AE30" s="71">
        <v>67586</v>
      </c>
      <c r="AF30" s="71">
        <v>195144</v>
      </c>
      <c r="AG30" s="71">
        <v>297698</v>
      </c>
      <c r="AH30" s="71">
        <v>143914</v>
      </c>
      <c r="AI30" s="71">
        <v>236598</v>
      </c>
      <c r="AJ30" s="71">
        <v>82250</v>
      </c>
      <c r="AK30" s="71">
        <v>203134</v>
      </c>
      <c r="AL30" s="71">
        <v>243084</v>
      </c>
      <c r="AM30" s="71">
        <v>266396</v>
      </c>
      <c r="AN30" s="71">
        <v>419898</v>
      </c>
      <c r="AO30" s="71">
        <v>467520</v>
      </c>
      <c r="AP30" s="71">
        <v>409040</v>
      </c>
      <c r="AQ30" s="71">
        <v>1017600</v>
      </c>
      <c r="AR30" s="71">
        <v>526560</v>
      </c>
      <c r="AS30" s="71">
        <v>406240</v>
      </c>
      <c r="AT30" s="71">
        <v>376640</v>
      </c>
      <c r="AU30" s="71">
        <v>293760</v>
      </c>
      <c r="AV30" s="71">
        <v>430800</v>
      </c>
      <c r="AW30" s="71">
        <v>248320</v>
      </c>
      <c r="AX30" s="71">
        <v>403520</v>
      </c>
      <c r="AY30" s="71">
        <v>109604</v>
      </c>
      <c r="AZ30" s="71">
        <v>9942010</v>
      </c>
      <c r="BA30" s="71">
        <v>8930773</v>
      </c>
      <c r="BB30" s="71">
        <v>312550</v>
      </c>
      <c r="BC30" s="71">
        <v>321198</v>
      </c>
      <c r="BD30" s="71">
        <v>571600</v>
      </c>
      <c r="BE30" s="71">
        <v>103600</v>
      </c>
      <c r="BF30" s="71">
        <v>237200</v>
      </c>
      <c r="BG30" s="71">
        <v>400800</v>
      </c>
      <c r="BH30" s="71">
        <v>812800</v>
      </c>
      <c r="BI30" s="71">
        <v>309035</v>
      </c>
      <c r="BJ30" s="71">
        <v>441900</v>
      </c>
      <c r="BK30" s="71">
        <v>1778000</v>
      </c>
      <c r="BL30" s="71">
        <v>714800</v>
      </c>
      <c r="BM30" s="71">
        <v>4815660</v>
      </c>
      <c r="BN30" s="71">
        <v>134132952</v>
      </c>
      <c r="BO30" s="73"/>
      <c r="BP30" s="73"/>
      <c r="BQ30" s="73"/>
      <c r="BR30" s="73"/>
      <c r="BS30" s="73"/>
      <c r="BT30" s="73"/>
      <c r="BU30" s="99">
        <f t="shared" si="4"/>
        <v>181464290</v>
      </c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s="2" customFormat="1" ht="36">
      <c r="B31" s="219" t="s">
        <v>112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>
        <v>2000000</v>
      </c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>
        <v>3120000</v>
      </c>
      <c r="BO31" s="91"/>
      <c r="BP31" s="91"/>
      <c r="BQ31" s="91"/>
      <c r="BR31" s="91"/>
      <c r="BS31" s="91"/>
      <c r="BT31" s="91"/>
      <c r="BU31" s="99">
        <f t="shared" si="4"/>
        <v>5120000</v>
      </c>
      <c r="BV31" s="19"/>
      <c r="BW31" s="19"/>
      <c r="BX31" s="19"/>
      <c r="BY31" s="19"/>
      <c r="BZ31" s="19"/>
      <c r="CA31" s="19"/>
      <c r="CB31" s="19"/>
      <c r="CC31" s="19"/>
      <c r="CD31" s="19"/>
    </row>
    <row r="32" spans="2:82" ht="13.5" thickBot="1">
      <c r="B32" s="220" t="s">
        <v>830</v>
      </c>
      <c r="C32" s="76">
        <f aca="true" t="shared" si="5" ref="C32:BN32">SUM(C23:C31)</f>
        <v>2881415</v>
      </c>
      <c r="D32" s="76">
        <f t="shared" si="5"/>
        <v>15446735</v>
      </c>
      <c r="E32" s="76">
        <f t="shared" si="5"/>
        <v>574253</v>
      </c>
      <c r="F32" s="76">
        <f t="shared" si="5"/>
        <v>2226310</v>
      </c>
      <c r="G32" s="76">
        <f t="shared" si="5"/>
        <v>213714</v>
      </c>
      <c r="H32" s="76">
        <f t="shared" si="5"/>
        <v>1400714</v>
      </c>
      <c r="I32" s="76">
        <f t="shared" si="5"/>
        <v>2560207</v>
      </c>
      <c r="J32" s="76">
        <f t="shared" si="5"/>
        <v>1526275</v>
      </c>
      <c r="K32" s="76">
        <f t="shared" si="5"/>
        <v>1836180</v>
      </c>
      <c r="L32" s="76">
        <f t="shared" si="5"/>
        <v>1357340</v>
      </c>
      <c r="M32" s="76">
        <f t="shared" si="5"/>
        <v>1016287</v>
      </c>
      <c r="N32" s="76">
        <f t="shared" si="5"/>
        <v>5060616</v>
      </c>
      <c r="O32" s="76">
        <f t="shared" si="5"/>
        <v>1679875</v>
      </c>
      <c r="P32" s="76">
        <f t="shared" si="5"/>
        <v>311550</v>
      </c>
      <c r="Q32" s="76">
        <f t="shared" si="5"/>
        <v>1294972</v>
      </c>
      <c r="R32" s="76">
        <f t="shared" si="5"/>
        <v>1348960</v>
      </c>
      <c r="S32" s="76">
        <f t="shared" si="5"/>
        <v>1776248</v>
      </c>
      <c r="T32" s="76">
        <f t="shared" si="5"/>
        <v>1422626</v>
      </c>
      <c r="U32" s="76">
        <f t="shared" si="5"/>
        <v>2175570</v>
      </c>
      <c r="V32" s="76">
        <f t="shared" si="5"/>
        <v>1961857</v>
      </c>
      <c r="W32" s="76">
        <f t="shared" si="5"/>
        <v>1826074</v>
      </c>
      <c r="X32" s="76">
        <f t="shared" si="5"/>
        <v>1539109</v>
      </c>
      <c r="Y32" s="76">
        <f t="shared" si="5"/>
        <v>1375638</v>
      </c>
      <c r="Z32" s="76">
        <f t="shared" si="5"/>
        <v>1884969</v>
      </c>
      <c r="AA32" s="76">
        <f t="shared" si="5"/>
        <v>1924231</v>
      </c>
      <c r="AB32" s="76">
        <f t="shared" si="5"/>
        <v>2201955</v>
      </c>
      <c r="AC32" s="76">
        <f t="shared" si="5"/>
        <v>1244245</v>
      </c>
      <c r="AD32" s="76">
        <f t="shared" si="5"/>
        <v>1549173</v>
      </c>
      <c r="AE32" s="76">
        <f t="shared" si="5"/>
        <v>1445308</v>
      </c>
      <c r="AF32" s="76">
        <f t="shared" si="5"/>
        <v>1701024</v>
      </c>
      <c r="AG32" s="76">
        <f t="shared" si="5"/>
        <v>2710320</v>
      </c>
      <c r="AH32" s="76">
        <f t="shared" si="5"/>
        <v>2284054</v>
      </c>
      <c r="AI32" s="76">
        <f t="shared" si="5"/>
        <v>1369025</v>
      </c>
      <c r="AJ32" s="76">
        <f t="shared" si="5"/>
        <v>1181807</v>
      </c>
      <c r="AK32" s="76">
        <f t="shared" si="5"/>
        <v>1901786</v>
      </c>
      <c r="AL32" s="76">
        <f t="shared" si="5"/>
        <v>3163009</v>
      </c>
      <c r="AM32" s="76">
        <f t="shared" si="5"/>
        <v>1365563</v>
      </c>
      <c r="AN32" s="76">
        <f t="shared" si="5"/>
        <v>436038</v>
      </c>
      <c r="AO32" s="76">
        <f t="shared" si="5"/>
        <v>468020</v>
      </c>
      <c r="AP32" s="76">
        <f t="shared" si="5"/>
        <v>416240</v>
      </c>
      <c r="AQ32" s="76">
        <f t="shared" si="5"/>
        <v>1029275</v>
      </c>
      <c r="AR32" s="76">
        <f t="shared" si="5"/>
        <v>531760</v>
      </c>
      <c r="AS32" s="76">
        <f t="shared" si="5"/>
        <v>452682</v>
      </c>
      <c r="AT32" s="76">
        <f t="shared" si="5"/>
        <v>388110</v>
      </c>
      <c r="AU32" s="76">
        <f t="shared" si="5"/>
        <v>293760</v>
      </c>
      <c r="AV32" s="76">
        <f t="shared" si="5"/>
        <v>435017</v>
      </c>
      <c r="AW32" s="76">
        <f t="shared" si="5"/>
        <v>248320</v>
      </c>
      <c r="AX32" s="76">
        <f t="shared" si="5"/>
        <v>403520</v>
      </c>
      <c r="AY32" s="76">
        <f t="shared" si="5"/>
        <v>109604</v>
      </c>
      <c r="AZ32" s="76">
        <f t="shared" si="5"/>
        <v>35066510</v>
      </c>
      <c r="BA32" s="76">
        <f>SUM(BA23:BA31)</f>
        <v>10214773</v>
      </c>
      <c r="BB32" s="76">
        <f t="shared" si="5"/>
        <v>96207177</v>
      </c>
      <c r="BC32" s="76">
        <f t="shared" si="5"/>
        <v>51017278</v>
      </c>
      <c r="BD32" s="76">
        <f t="shared" si="5"/>
        <v>571600</v>
      </c>
      <c r="BE32" s="76">
        <f t="shared" si="5"/>
        <v>4653600</v>
      </c>
      <c r="BF32" s="76">
        <f t="shared" si="5"/>
        <v>2037200</v>
      </c>
      <c r="BG32" s="76">
        <f t="shared" si="5"/>
        <v>565817</v>
      </c>
      <c r="BH32" s="76">
        <f t="shared" si="5"/>
        <v>816310</v>
      </c>
      <c r="BI32" s="76">
        <f t="shared" si="5"/>
        <v>309035</v>
      </c>
      <c r="BJ32" s="76">
        <f t="shared" si="5"/>
        <v>441900</v>
      </c>
      <c r="BK32" s="76">
        <f t="shared" si="5"/>
        <v>13579600</v>
      </c>
      <c r="BL32" s="76">
        <f t="shared" si="5"/>
        <v>714800</v>
      </c>
      <c r="BM32" s="76">
        <f t="shared" si="5"/>
        <v>14131660</v>
      </c>
      <c r="BN32" s="76">
        <f t="shared" si="5"/>
        <v>1528424820</v>
      </c>
      <c r="BO32" s="76"/>
      <c r="BP32" s="76"/>
      <c r="BQ32" s="76"/>
      <c r="BR32" s="76"/>
      <c r="BS32" s="76"/>
      <c r="BT32" s="118"/>
      <c r="BU32" s="195">
        <f t="shared" si="4"/>
        <v>1842703420</v>
      </c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3.5" thickBot="1">
      <c r="B33" s="385" t="s">
        <v>570</v>
      </c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7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ht="12.75">
      <c r="B34" s="218" t="s">
        <v>589</v>
      </c>
      <c r="C34" s="145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69">
        <v>4300000</v>
      </c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>
        <v>8206932</v>
      </c>
      <c r="BO34" s="81"/>
      <c r="BP34" s="81"/>
      <c r="BQ34" s="81"/>
      <c r="BR34" s="81"/>
      <c r="BS34" s="81"/>
      <c r="BT34" s="175"/>
      <c r="BU34" s="100">
        <f>SUM(C34:BT34)</f>
        <v>12506932</v>
      </c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ht="24">
      <c r="B35" s="218" t="s">
        <v>117</v>
      </c>
      <c r="C35" s="243"/>
      <c r="D35" s="147"/>
      <c r="E35" s="147" t="s">
        <v>596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97">
        <v>10100000</v>
      </c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147"/>
      <c r="BP35" s="147"/>
      <c r="BQ35" s="147"/>
      <c r="BR35" s="147"/>
      <c r="BS35" s="147"/>
      <c r="BT35" s="244"/>
      <c r="BU35" s="98">
        <f>SUM(C35:BT35)</f>
        <v>10100000</v>
      </c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ht="12.75">
      <c r="B36" s="246" t="s">
        <v>306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97">
        <v>6200000</v>
      </c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>
        <v>40975000</v>
      </c>
      <c r="BO36" s="147"/>
      <c r="BP36" s="147"/>
      <c r="BQ36" s="147"/>
      <c r="BR36" s="147"/>
      <c r="BS36" s="147"/>
      <c r="BT36" s="244"/>
      <c r="BU36" s="98">
        <f>SUM(C36:BT36)</f>
        <v>47175000</v>
      </c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ht="12.75">
      <c r="B37" s="218" t="s">
        <v>258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1">
        <v>27400000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154"/>
      <c r="BO37" s="73"/>
      <c r="BP37" s="73"/>
      <c r="BQ37" s="73"/>
      <c r="BR37" s="73"/>
      <c r="BS37" s="73"/>
      <c r="BT37" s="171"/>
      <c r="BU37" s="99">
        <f>SUM(C37:BT37)</f>
        <v>27400000</v>
      </c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92" ht="13.5" thickBot="1">
      <c r="B38" s="225" t="s">
        <v>831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67">
        <f>SUM(BB34:BB37)</f>
        <v>48000000</v>
      </c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67">
        <f>SUM(BN34:BN37)</f>
        <v>49181932</v>
      </c>
      <c r="BO38" s="67"/>
      <c r="BP38" s="67"/>
      <c r="BQ38" s="119"/>
      <c r="BR38" s="119"/>
      <c r="BS38" s="119"/>
      <c r="BT38" s="245"/>
      <c r="BU38" s="68">
        <f>SUM(C38:BT38)</f>
        <v>97181932</v>
      </c>
      <c r="BV38" s="24"/>
      <c r="BW38" s="24"/>
      <c r="BX38" s="24"/>
      <c r="BY38" s="24"/>
      <c r="BZ38" s="24"/>
      <c r="CA38" s="24"/>
      <c r="CB38" s="24"/>
      <c r="CC38" s="24"/>
      <c r="CD38" s="24"/>
      <c r="CE38" s="23"/>
      <c r="CF38" s="23"/>
      <c r="CG38" s="23"/>
      <c r="CH38" s="23"/>
      <c r="CI38" s="23"/>
      <c r="CJ38" s="23"/>
      <c r="CK38" s="23"/>
      <c r="CL38" s="23"/>
      <c r="CM38" s="23"/>
      <c r="CN38" s="23"/>
    </row>
    <row r="39" spans="2:82" ht="13.5" thickBot="1">
      <c r="B39" s="378" t="s">
        <v>293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80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2.75">
      <c r="B40" s="217" t="s">
        <v>442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69">
        <v>14000000</v>
      </c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180"/>
      <c r="BO40" s="81"/>
      <c r="BP40" s="81"/>
      <c r="BQ40" s="81"/>
      <c r="BR40" s="81"/>
      <c r="BS40" s="81"/>
      <c r="BT40" s="175"/>
      <c r="BU40" s="100">
        <f>SUM(C40:BT40)</f>
        <v>14000000</v>
      </c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3.5" thickBot="1">
      <c r="B41" s="220" t="s">
        <v>833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67">
        <f>SUM(BB40)</f>
        <v>14000000</v>
      </c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245"/>
      <c r="BU41" s="68">
        <f>SUM(C41:BT41)</f>
        <v>14000000</v>
      </c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3.5" customHeight="1" thickBot="1">
      <c r="B42" s="378" t="s">
        <v>238</v>
      </c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79"/>
      <c r="AW42" s="379"/>
      <c r="AX42" s="379"/>
      <c r="AY42" s="379"/>
      <c r="AZ42" s="379"/>
      <c r="BA42" s="379"/>
      <c r="BB42" s="379"/>
      <c r="BC42" s="379"/>
      <c r="BD42" s="379"/>
      <c r="BE42" s="379"/>
      <c r="BF42" s="379"/>
      <c r="BG42" s="379"/>
      <c r="BH42" s="379"/>
      <c r="BI42" s="379"/>
      <c r="BJ42" s="379"/>
      <c r="BK42" s="379"/>
      <c r="BL42" s="379"/>
      <c r="BM42" s="379"/>
      <c r="BN42" s="379"/>
      <c r="BO42" s="379"/>
      <c r="BP42" s="379"/>
      <c r="BQ42" s="379"/>
      <c r="BR42" s="379"/>
      <c r="BS42" s="379"/>
      <c r="BT42" s="379"/>
      <c r="BU42" s="380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36">
      <c r="B43" s="217" t="s">
        <v>595</v>
      </c>
      <c r="C43" s="69">
        <v>3000000</v>
      </c>
      <c r="D43" s="81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69">
        <v>5000000</v>
      </c>
      <c r="BA43" s="69"/>
      <c r="BB43" s="69"/>
      <c r="BC43" s="69">
        <v>17286200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180"/>
      <c r="BO43" s="81"/>
      <c r="BP43" s="81"/>
      <c r="BQ43" s="81"/>
      <c r="BR43" s="81"/>
      <c r="BS43" s="81"/>
      <c r="BT43" s="175"/>
      <c r="BU43" s="100">
        <f>SUM(C43:BT43)</f>
        <v>25286200</v>
      </c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ht="12.75">
      <c r="B44" s="247" t="s">
        <v>763</v>
      </c>
      <c r="C44" s="88"/>
      <c r="D44" s="87"/>
      <c r="E44" s="89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201">
        <v>489773574</v>
      </c>
      <c r="BO44" s="87"/>
      <c r="BP44" s="87"/>
      <c r="BQ44" s="87"/>
      <c r="BR44" s="87"/>
      <c r="BS44" s="87"/>
      <c r="BT44" s="176"/>
      <c r="BU44" s="99">
        <f>SUM(C44:BT44)</f>
        <v>489773574</v>
      </c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ht="13.5" thickBot="1">
      <c r="B45" s="225" t="s">
        <v>832</v>
      </c>
      <c r="C45" s="76">
        <f>SUM(C43:C44)</f>
        <v>3000000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>
        <f>SUM(AZ43:AZ44)</f>
        <v>5000000</v>
      </c>
      <c r="BA45" s="76"/>
      <c r="BB45" s="76"/>
      <c r="BC45" s="76">
        <f>SUM(BC43:BC44)</f>
        <v>17286200</v>
      </c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>
        <f>SUM(BN43:BN44)</f>
        <v>489773574</v>
      </c>
      <c r="BO45" s="76"/>
      <c r="BP45" s="76"/>
      <c r="BQ45" s="76"/>
      <c r="BR45" s="76"/>
      <c r="BS45" s="76"/>
      <c r="BT45" s="118"/>
      <c r="BU45" s="82">
        <f>SUM(C45:BT45)</f>
        <v>515059774</v>
      </c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ht="13.5" thickBot="1">
      <c r="B46" s="378" t="s">
        <v>917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79"/>
      <c r="BU46" s="380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ht="12.75">
      <c r="B47" s="217" t="s">
        <v>816</v>
      </c>
      <c r="C47" s="81"/>
      <c r="D47" s="81"/>
      <c r="E47" s="81"/>
      <c r="F47" s="81"/>
      <c r="G47" s="81"/>
      <c r="H47" s="69">
        <v>54333777</v>
      </c>
      <c r="I47" s="69">
        <v>50508062</v>
      </c>
      <c r="J47" s="69">
        <v>37490110</v>
      </c>
      <c r="K47" s="69">
        <v>63758247</v>
      </c>
      <c r="L47" s="69">
        <v>55886525</v>
      </c>
      <c r="M47" s="69">
        <v>44703482</v>
      </c>
      <c r="N47" s="69">
        <v>205961381</v>
      </c>
      <c r="O47" s="69">
        <v>89812790</v>
      </c>
      <c r="P47" s="69"/>
      <c r="Q47" s="69">
        <v>107111027</v>
      </c>
      <c r="R47" s="69">
        <v>130203904</v>
      </c>
      <c r="S47" s="69">
        <v>223041214</v>
      </c>
      <c r="T47" s="69">
        <v>132431881</v>
      </c>
      <c r="U47" s="69">
        <v>138574734</v>
      </c>
      <c r="V47" s="69">
        <v>227825257</v>
      </c>
      <c r="W47" s="69">
        <v>169326348</v>
      </c>
      <c r="X47" s="69">
        <v>69596422</v>
      </c>
      <c r="Y47" s="69">
        <v>99880469</v>
      </c>
      <c r="Z47" s="69">
        <v>69846466</v>
      </c>
      <c r="AA47" s="69">
        <v>327333485</v>
      </c>
      <c r="AB47" s="69">
        <v>214905624</v>
      </c>
      <c r="AC47" s="69">
        <v>86626535</v>
      </c>
      <c r="AD47" s="69">
        <v>74511249</v>
      </c>
      <c r="AE47" s="69">
        <v>158790883</v>
      </c>
      <c r="AF47" s="69">
        <v>80029073</v>
      </c>
      <c r="AG47" s="69">
        <v>84619709</v>
      </c>
      <c r="AH47" s="69">
        <v>66038100</v>
      </c>
      <c r="AI47" s="69">
        <v>79744003</v>
      </c>
      <c r="AJ47" s="69">
        <v>54479112</v>
      </c>
      <c r="AK47" s="69">
        <v>210987812</v>
      </c>
      <c r="AL47" s="69">
        <v>93190333</v>
      </c>
      <c r="AM47" s="69">
        <v>81241419</v>
      </c>
      <c r="AN47" s="69"/>
      <c r="AO47" s="69">
        <v>1170000000</v>
      </c>
      <c r="AP47" s="69">
        <v>248134169</v>
      </c>
      <c r="AQ47" s="69">
        <v>5902020001</v>
      </c>
      <c r="AR47" s="69">
        <v>10255992928</v>
      </c>
      <c r="AS47" s="69"/>
      <c r="AT47" s="69">
        <v>315000000</v>
      </c>
      <c r="AU47" s="69">
        <v>877600000</v>
      </c>
      <c r="AV47" s="69">
        <v>15000000</v>
      </c>
      <c r="AW47" s="69">
        <v>1471492000</v>
      </c>
      <c r="AX47" s="69">
        <v>10000000</v>
      </c>
      <c r="AY47" s="69">
        <v>10000000</v>
      </c>
      <c r="AZ47" s="69"/>
      <c r="BA47" s="69"/>
      <c r="BB47" s="69"/>
      <c r="BC47" s="69"/>
      <c r="BD47" s="69"/>
      <c r="BE47" s="69"/>
      <c r="BF47" s="69"/>
      <c r="BG47" s="69"/>
      <c r="BH47" s="69">
        <v>10000000</v>
      </c>
      <c r="BI47" s="69">
        <v>18727400</v>
      </c>
      <c r="BJ47" s="69">
        <v>10000000</v>
      </c>
      <c r="BK47" s="69"/>
      <c r="BL47" s="69"/>
      <c r="BM47" s="69">
        <v>301128777</v>
      </c>
      <c r="BN47" s="69">
        <v>14546574062</v>
      </c>
      <c r="BO47" s="69">
        <v>28000000</v>
      </c>
      <c r="BP47" s="81"/>
      <c r="BQ47" s="69">
        <v>280353253</v>
      </c>
      <c r="BR47" s="69"/>
      <c r="BS47" s="69">
        <v>1549430031</v>
      </c>
      <c r="BT47" s="114">
        <v>24000000</v>
      </c>
      <c r="BU47" s="100">
        <f>SUM(C47:BT47)</f>
        <v>40626242054</v>
      </c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73" ht="12.75">
      <c r="B48" s="222" t="s">
        <v>815</v>
      </c>
      <c r="C48" s="91"/>
      <c r="D48" s="91"/>
      <c r="E48" s="91"/>
      <c r="F48" s="91"/>
      <c r="G48" s="9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91"/>
      <c r="BN48" s="91"/>
      <c r="BO48" s="101">
        <v>209517948</v>
      </c>
      <c r="BP48" s="101">
        <v>116651998</v>
      </c>
      <c r="BQ48" s="101">
        <v>2059905710</v>
      </c>
      <c r="BR48" s="101">
        <v>1941500000</v>
      </c>
      <c r="BS48" s="101">
        <v>85800001</v>
      </c>
      <c r="BT48" s="177">
        <v>58373271</v>
      </c>
      <c r="BU48" s="102">
        <f>SUM(C48:BT48)</f>
        <v>4471748928</v>
      </c>
    </row>
    <row r="49" spans="2:73" ht="13.5" thickBot="1">
      <c r="B49" s="220" t="s">
        <v>875</v>
      </c>
      <c r="C49" s="67"/>
      <c r="D49" s="67"/>
      <c r="E49" s="67"/>
      <c r="F49" s="67"/>
      <c r="G49" s="67"/>
      <c r="H49" s="67">
        <f aca="true" t="shared" si="6" ref="H49:BN49">SUM(H47)</f>
        <v>54333777</v>
      </c>
      <c r="I49" s="67">
        <f t="shared" si="6"/>
        <v>50508062</v>
      </c>
      <c r="J49" s="67">
        <f t="shared" si="6"/>
        <v>37490110</v>
      </c>
      <c r="K49" s="67">
        <f t="shared" si="6"/>
        <v>63758247</v>
      </c>
      <c r="L49" s="67">
        <f t="shared" si="6"/>
        <v>55886525</v>
      </c>
      <c r="M49" s="67">
        <f t="shared" si="6"/>
        <v>44703482</v>
      </c>
      <c r="N49" s="67">
        <f t="shared" si="6"/>
        <v>205961381</v>
      </c>
      <c r="O49" s="67">
        <f t="shared" si="6"/>
        <v>89812790</v>
      </c>
      <c r="P49" s="67"/>
      <c r="Q49" s="67">
        <f t="shared" si="6"/>
        <v>107111027</v>
      </c>
      <c r="R49" s="67">
        <f t="shared" si="6"/>
        <v>130203904</v>
      </c>
      <c r="S49" s="67">
        <f t="shared" si="6"/>
        <v>223041214</v>
      </c>
      <c r="T49" s="67">
        <f t="shared" si="6"/>
        <v>132431881</v>
      </c>
      <c r="U49" s="67">
        <f t="shared" si="6"/>
        <v>138574734</v>
      </c>
      <c r="V49" s="67">
        <f t="shared" si="6"/>
        <v>227825257</v>
      </c>
      <c r="W49" s="67">
        <f t="shared" si="6"/>
        <v>169326348</v>
      </c>
      <c r="X49" s="67">
        <f t="shared" si="6"/>
        <v>69596422</v>
      </c>
      <c r="Y49" s="67">
        <f t="shared" si="6"/>
        <v>99880469</v>
      </c>
      <c r="Z49" s="67">
        <f t="shared" si="6"/>
        <v>69846466</v>
      </c>
      <c r="AA49" s="67">
        <f t="shared" si="6"/>
        <v>327333485</v>
      </c>
      <c r="AB49" s="67">
        <f t="shared" si="6"/>
        <v>214905624</v>
      </c>
      <c r="AC49" s="67">
        <f t="shared" si="6"/>
        <v>86626535</v>
      </c>
      <c r="AD49" s="67">
        <f t="shared" si="6"/>
        <v>74511249</v>
      </c>
      <c r="AE49" s="67">
        <f t="shared" si="6"/>
        <v>158790883</v>
      </c>
      <c r="AF49" s="67">
        <f t="shared" si="6"/>
        <v>80029073</v>
      </c>
      <c r="AG49" s="67">
        <f t="shared" si="6"/>
        <v>84619709</v>
      </c>
      <c r="AH49" s="67">
        <f t="shared" si="6"/>
        <v>66038100</v>
      </c>
      <c r="AI49" s="67">
        <f t="shared" si="6"/>
        <v>79744003</v>
      </c>
      <c r="AJ49" s="67">
        <f t="shared" si="6"/>
        <v>54479112</v>
      </c>
      <c r="AK49" s="67">
        <f t="shared" si="6"/>
        <v>210987812</v>
      </c>
      <c r="AL49" s="67">
        <f t="shared" si="6"/>
        <v>93190333</v>
      </c>
      <c r="AM49" s="67">
        <f t="shared" si="6"/>
        <v>81241419</v>
      </c>
      <c r="AN49" s="67"/>
      <c r="AO49" s="67">
        <f t="shared" si="6"/>
        <v>1170000000</v>
      </c>
      <c r="AP49" s="67">
        <f t="shared" si="6"/>
        <v>248134169</v>
      </c>
      <c r="AQ49" s="67">
        <f t="shared" si="6"/>
        <v>5902020001</v>
      </c>
      <c r="AR49" s="67">
        <f t="shared" si="6"/>
        <v>10255992928</v>
      </c>
      <c r="AS49" s="67"/>
      <c r="AT49" s="67">
        <f t="shared" si="6"/>
        <v>315000000</v>
      </c>
      <c r="AU49" s="67">
        <f t="shared" si="6"/>
        <v>877600000</v>
      </c>
      <c r="AV49" s="67">
        <f t="shared" si="6"/>
        <v>15000000</v>
      </c>
      <c r="AW49" s="67">
        <f t="shared" si="6"/>
        <v>1471492000</v>
      </c>
      <c r="AX49" s="67">
        <f t="shared" si="6"/>
        <v>10000000</v>
      </c>
      <c r="AY49" s="67">
        <f t="shared" si="6"/>
        <v>10000000</v>
      </c>
      <c r="AZ49" s="67"/>
      <c r="BA49" s="67"/>
      <c r="BB49" s="67"/>
      <c r="BC49" s="67"/>
      <c r="BD49" s="67"/>
      <c r="BE49" s="67"/>
      <c r="BF49" s="67"/>
      <c r="BG49" s="67"/>
      <c r="BH49" s="67">
        <f t="shared" si="6"/>
        <v>10000000</v>
      </c>
      <c r="BI49" s="67">
        <f t="shared" si="6"/>
        <v>18727400</v>
      </c>
      <c r="BJ49" s="67">
        <f t="shared" si="6"/>
        <v>10000000</v>
      </c>
      <c r="BK49" s="67"/>
      <c r="BL49" s="67"/>
      <c r="BM49" s="67">
        <f t="shared" si="6"/>
        <v>301128777</v>
      </c>
      <c r="BN49" s="67">
        <f t="shared" si="6"/>
        <v>14546574062</v>
      </c>
      <c r="BO49" s="67">
        <f aca="true" t="shared" si="7" ref="BO49:BT49">SUM(BO47:BO48)</f>
        <v>237517948</v>
      </c>
      <c r="BP49" s="67">
        <f t="shared" si="7"/>
        <v>116651998</v>
      </c>
      <c r="BQ49" s="67">
        <f t="shared" si="7"/>
        <v>2340258963</v>
      </c>
      <c r="BR49" s="67">
        <f t="shared" si="7"/>
        <v>1941500000</v>
      </c>
      <c r="BS49" s="67">
        <f t="shared" si="7"/>
        <v>1635230032</v>
      </c>
      <c r="BT49" s="67">
        <f t="shared" si="7"/>
        <v>82373271</v>
      </c>
      <c r="BU49" s="68">
        <f>SUM(C49:BT49)</f>
        <v>45097990982</v>
      </c>
    </row>
    <row r="50" spans="2:73" ht="13.5" thickBot="1">
      <c r="B50" s="248" t="s">
        <v>874</v>
      </c>
      <c r="C50" s="120">
        <f aca="true" t="shared" si="8" ref="C50:BN50">C12+C21+C32+C38+C41+C45+C49</f>
        <v>40114814</v>
      </c>
      <c r="D50" s="120">
        <f t="shared" si="8"/>
        <v>30728494</v>
      </c>
      <c r="E50" s="120">
        <f t="shared" si="8"/>
        <v>23652780</v>
      </c>
      <c r="F50" s="120">
        <f t="shared" si="8"/>
        <v>30837051</v>
      </c>
      <c r="G50" s="120">
        <f t="shared" si="8"/>
        <v>16423472</v>
      </c>
      <c r="H50" s="120">
        <f t="shared" si="8"/>
        <v>67675375</v>
      </c>
      <c r="I50" s="120">
        <f t="shared" si="8"/>
        <v>63919991</v>
      </c>
      <c r="J50" s="120">
        <f t="shared" si="8"/>
        <v>50831559</v>
      </c>
      <c r="K50" s="120">
        <f t="shared" si="8"/>
        <v>82871724</v>
      </c>
      <c r="L50" s="120">
        <f t="shared" si="8"/>
        <v>67317186</v>
      </c>
      <c r="M50" s="120">
        <f t="shared" si="8"/>
        <v>57723940</v>
      </c>
      <c r="N50" s="120">
        <f t="shared" si="8"/>
        <v>227788149</v>
      </c>
      <c r="O50" s="120">
        <f t="shared" si="8"/>
        <v>105024130</v>
      </c>
      <c r="P50" s="120">
        <f t="shared" si="8"/>
        <v>5234156</v>
      </c>
      <c r="Q50" s="120">
        <f t="shared" si="8"/>
        <v>124274577</v>
      </c>
      <c r="R50" s="120">
        <f t="shared" si="8"/>
        <v>146306738</v>
      </c>
      <c r="S50" s="120">
        <f t="shared" si="8"/>
        <v>239889374</v>
      </c>
      <c r="T50" s="120">
        <f t="shared" si="8"/>
        <v>146469761</v>
      </c>
      <c r="U50" s="120">
        <f t="shared" si="8"/>
        <v>154286702</v>
      </c>
      <c r="V50" s="120">
        <f t="shared" si="8"/>
        <v>242478420</v>
      </c>
      <c r="W50" s="120">
        <f t="shared" si="8"/>
        <v>184851292</v>
      </c>
      <c r="X50" s="120">
        <f t="shared" si="8"/>
        <v>83443597</v>
      </c>
      <c r="Y50" s="120">
        <f t="shared" si="8"/>
        <v>115732337</v>
      </c>
      <c r="Z50" s="120">
        <f t="shared" si="8"/>
        <v>81773180</v>
      </c>
      <c r="AA50" s="120">
        <f t="shared" si="8"/>
        <v>344261448</v>
      </c>
      <c r="AB50" s="120">
        <f t="shared" si="8"/>
        <v>229111360</v>
      </c>
      <c r="AC50" s="120">
        <f t="shared" si="8"/>
        <v>99977426</v>
      </c>
      <c r="AD50" s="120">
        <f t="shared" si="8"/>
        <v>87818509</v>
      </c>
      <c r="AE50" s="120">
        <f t="shared" si="8"/>
        <v>171465248</v>
      </c>
      <c r="AF50" s="120">
        <f t="shared" si="8"/>
        <v>93655555</v>
      </c>
      <c r="AG50" s="120">
        <f t="shared" si="8"/>
        <v>97697233</v>
      </c>
      <c r="AH50" s="120">
        <f t="shared" si="8"/>
        <v>84995570</v>
      </c>
      <c r="AI50" s="120">
        <f t="shared" si="8"/>
        <v>94911173</v>
      </c>
      <c r="AJ50" s="120">
        <f t="shared" si="8"/>
        <v>68693966</v>
      </c>
      <c r="AK50" s="120">
        <f t="shared" si="8"/>
        <v>231444733</v>
      </c>
      <c r="AL50" s="120">
        <f t="shared" si="8"/>
        <v>114879691</v>
      </c>
      <c r="AM50" s="120">
        <f t="shared" si="8"/>
        <v>98042634</v>
      </c>
      <c r="AN50" s="120">
        <f t="shared" si="8"/>
        <v>12483689</v>
      </c>
      <c r="AO50" s="120">
        <f t="shared" si="8"/>
        <v>1188441931</v>
      </c>
      <c r="AP50" s="120">
        <f t="shared" si="8"/>
        <v>314526572</v>
      </c>
      <c r="AQ50" s="120">
        <f t="shared" si="8"/>
        <v>6056942121</v>
      </c>
      <c r="AR50" s="120">
        <f t="shared" si="8"/>
        <v>10447011082</v>
      </c>
      <c r="AS50" s="120">
        <f t="shared" si="8"/>
        <v>31797701</v>
      </c>
      <c r="AT50" s="120">
        <f t="shared" si="8"/>
        <v>340364627</v>
      </c>
      <c r="AU50" s="120">
        <f t="shared" si="8"/>
        <v>952792504</v>
      </c>
      <c r="AV50" s="120">
        <f t="shared" si="8"/>
        <v>33641393</v>
      </c>
      <c r="AW50" s="120">
        <f t="shared" si="8"/>
        <v>1592910199</v>
      </c>
      <c r="AX50" s="120">
        <f t="shared" si="8"/>
        <v>29043706</v>
      </c>
      <c r="AY50" s="120">
        <f t="shared" si="8"/>
        <v>10521026</v>
      </c>
      <c r="AZ50" s="120">
        <f t="shared" si="8"/>
        <v>51263913</v>
      </c>
      <c r="BA50" s="120">
        <f t="shared" si="8"/>
        <v>44352820</v>
      </c>
      <c r="BB50" s="120">
        <f t="shared" si="8"/>
        <v>218058655</v>
      </c>
      <c r="BC50" s="120">
        <f t="shared" si="8"/>
        <v>310319343</v>
      </c>
      <c r="BD50" s="120">
        <f t="shared" si="8"/>
        <v>22119638</v>
      </c>
      <c r="BE50" s="120">
        <f t="shared" si="8"/>
        <v>18974148</v>
      </c>
      <c r="BF50" s="120">
        <f t="shared" si="8"/>
        <v>17844078</v>
      </c>
      <c r="BG50" s="120">
        <f t="shared" si="8"/>
        <v>20152341</v>
      </c>
      <c r="BH50" s="120">
        <f t="shared" si="8"/>
        <v>21342955</v>
      </c>
      <c r="BI50" s="120">
        <f t="shared" si="8"/>
        <v>30309334</v>
      </c>
      <c r="BJ50" s="120">
        <f t="shared" si="8"/>
        <v>17721075</v>
      </c>
      <c r="BK50" s="120">
        <f t="shared" si="8"/>
        <v>27467701</v>
      </c>
      <c r="BL50" s="120">
        <f t="shared" si="8"/>
        <v>14617530</v>
      </c>
      <c r="BM50" s="120">
        <f t="shared" si="8"/>
        <v>401802739</v>
      </c>
      <c r="BN50" s="120">
        <f t="shared" si="8"/>
        <v>17301751022</v>
      </c>
      <c r="BO50" s="120">
        <f>BO12+BO21+BO32+BO38+BO41+BO45+BO49</f>
        <v>237517948</v>
      </c>
      <c r="BP50" s="120">
        <f>BP12+BP21+BP32+BP38+BP41+BP45+BP49</f>
        <v>116651998</v>
      </c>
      <c r="BQ50" s="120">
        <f>SUM(BQ49)</f>
        <v>2340258963</v>
      </c>
      <c r="BR50" s="120">
        <f>SUM(BR49)</f>
        <v>1941500000</v>
      </c>
      <c r="BS50" s="120">
        <f>SUM(BS49)</f>
        <v>1635230032</v>
      </c>
      <c r="BT50" s="230">
        <f>SUM(BT49)</f>
        <v>82373271</v>
      </c>
      <c r="BU50" s="121">
        <f>SUM(C50:BT50)</f>
        <v>50088709400</v>
      </c>
    </row>
    <row r="51" spans="2:73" ht="12.75" customHeight="1">
      <c r="B51" s="350" t="s">
        <v>665</v>
      </c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0"/>
      <c r="BT51" s="350"/>
      <c r="BU51" s="350"/>
    </row>
  </sheetData>
  <sheetProtection/>
  <mergeCells count="9">
    <mergeCell ref="B2:BU2"/>
    <mergeCell ref="B4:BU4"/>
    <mergeCell ref="B13:BU13"/>
    <mergeCell ref="B22:BU22"/>
    <mergeCell ref="B51:BU51"/>
    <mergeCell ref="B39:BU39"/>
    <mergeCell ref="B42:BU42"/>
    <mergeCell ref="B33:BU33"/>
    <mergeCell ref="B46:BU46"/>
  </mergeCells>
  <printOptions/>
  <pageMargins left="0.75" right="0.75" top="1" bottom="1" header="0" footer="0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U51"/>
  <sheetViews>
    <sheetView zoomScalePageLayoutView="0" workbookViewId="0" topLeftCell="A34">
      <selection activeCell="F56" sqref="F56"/>
    </sheetView>
  </sheetViews>
  <sheetFormatPr defaultColWidth="11.421875" defaultRowHeight="12.75"/>
  <cols>
    <col min="1" max="1" width="3.8515625" style="17" customWidth="1"/>
    <col min="2" max="2" width="46.00390625" style="0" customWidth="1"/>
    <col min="3" max="3" width="12.00390625" style="0" bestFit="1" customWidth="1"/>
    <col min="4" max="4" width="12.8515625" style="0" bestFit="1" customWidth="1"/>
    <col min="5" max="5" width="16.00390625" style="0" customWidth="1"/>
    <col min="6" max="6" width="15.7109375" style="0" customWidth="1"/>
    <col min="7" max="7" width="17.00390625" style="0" customWidth="1"/>
    <col min="8" max="8" width="18.140625" style="0" customWidth="1"/>
    <col min="9" max="9" width="20.7109375" style="0" customWidth="1"/>
    <col min="10" max="10" width="20.57421875" style="0" customWidth="1"/>
    <col min="11" max="11" width="19.140625" style="0" bestFit="1" customWidth="1"/>
    <col min="12" max="12" width="18.57421875" style="0" customWidth="1"/>
    <col min="13" max="13" width="16.8515625" style="0" customWidth="1"/>
    <col min="14" max="14" width="20.8515625" style="0" customWidth="1"/>
    <col min="15" max="15" width="16.140625" style="0" customWidth="1"/>
    <col min="16" max="16" width="18.28125" style="0" customWidth="1"/>
    <col min="17" max="18" width="19.140625" style="0" bestFit="1" customWidth="1"/>
    <col min="19" max="19" width="19.00390625" style="0" customWidth="1"/>
    <col min="20" max="20" width="16.57421875" style="0" customWidth="1"/>
    <col min="21" max="21" width="22.00390625" style="0" bestFit="1" customWidth="1"/>
    <col min="22" max="22" width="21.421875" style="0" bestFit="1" customWidth="1"/>
    <col min="23" max="23" width="19.421875" style="0" customWidth="1"/>
  </cols>
  <sheetData>
    <row r="1" ht="13.5" thickBot="1"/>
    <row r="2" spans="2:23" ht="13.5" customHeight="1" thickBot="1">
      <c r="B2" s="347" t="s">
        <v>103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</row>
    <row r="3" spans="2:23" ht="48.75" thickBot="1">
      <c r="B3" s="37" t="s">
        <v>354</v>
      </c>
      <c r="C3" s="36" t="s">
        <v>597</v>
      </c>
      <c r="D3" s="272" t="s">
        <v>244</v>
      </c>
      <c r="E3" s="272" t="s">
        <v>907</v>
      </c>
      <c r="F3" s="272" t="s">
        <v>993</v>
      </c>
      <c r="G3" s="272" t="s">
        <v>13</v>
      </c>
      <c r="H3" s="272" t="s">
        <v>1101</v>
      </c>
      <c r="I3" s="272" t="s">
        <v>14</v>
      </c>
      <c r="J3" s="272" t="s">
        <v>643</v>
      </c>
      <c r="K3" s="272" t="s">
        <v>566</v>
      </c>
      <c r="L3" s="272" t="s">
        <v>568</v>
      </c>
      <c r="M3" s="272" t="s">
        <v>878</v>
      </c>
      <c r="N3" s="272" t="s">
        <v>1100</v>
      </c>
      <c r="O3" s="272" t="s">
        <v>1099</v>
      </c>
      <c r="P3" s="272" t="s">
        <v>644</v>
      </c>
      <c r="Q3" s="272" t="s">
        <v>645</v>
      </c>
      <c r="R3" s="272" t="s">
        <v>567</v>
      </c>
      <c r="S3" s="272" t="s">
        <v>303</v>
      </c>
      <c r="T3" s="272" t="s">
        <v>304</v>
      </c>
      <c r="U3" s="272" t="s">
        <v>646</v>
      </c>
      <c r="V3" s="37" t="s">
        <v>305</v>
      </c>
      <c r="W3" s="157" t="s">
        <v>629</v>
      </c>
    </row>
    <row r="4" spans="2:23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52"/>
    </row>
    <row r="5" spans="2:23" ht="12.75" customHeight="1">
      <c r="B5" s="217" t="s">
        <v>571</v>
      </c>
      <c r="C5" s="69">
        <v>6212862</v>
      </c>
      <c r="D5" s="69">
        <v>2959568</v>
      </c>
      <c r="E5" s="69">
        <v>3692703</v>
      </c>
      <c r="F5" s="69">
        <v>2384110</v>
      </c>
      <c r="G5" s="69">
        <v>3121572</v>
      </c>
      <c r="H5" s="69">
        <v>3231015</v>
      </c>
      <c r="I5" s="69">
        <v>2607644</v>
      </c>
      <c r="J5" s="69">
        <v>1838628</v>
      </c>
      <c r="K5" s="69">
        <v>2074875</v>
      </c>
      <c r="L5" s="69">
        <v>2509701</v>
      </c>
      <c r="M5" s="69">
        <v>14026047</v>
      </c>
      <c r="N5" s="69">
        <v>4831303</v>
      </c>
      <c r="O5" s="69">
        <v>51946109</v>
      </c>
      <c r="P5" s="69">
        <v>3983009</v>
      </c>
      <c r="Q5" s="69">
        <v>2373596</v>
      </c>
      <c r="R5" s="69">
        <v>2027346</v>
      </c>
      <c r="S5" s="69">
        <v>1963449</v>
      </c>
      <c r="T5" s="69"/>
      <c r="U5" s="69"/>
      <c r="V5" s="180"/>
      <c r="W5" s="100">
        <f aca="true" t="shared" si="0" ref="W5:W12">SUM(C5:V5)</f>
        <v>111783537</v>
      </c>
    </row>
    <row r="6" spans="2:23" ht="12" customHeight="1">
      <c r="B6" s="218" t="s">
        <v>572</v>
      </c>
      <c r="C6" s="71"/>
      <c r="D6" s="71"/>
      <c r="E6" s="73"/>
      <c r="F6" s="73"/>
      <c r="G6" s="73"/>
      <c r="H6" s="73"/>
      <c r="I6" s="73"/>
      <c r="J6" s="73"/>
      <c r="K6" s="73"/>
      <c r="L6" s="71">
        <v>142780</v>
      </c>
      <c r="M6" s="71">
        <v>940058</v>
      </c>
      <c r="N6" s="71">
        <v>271656</v>
      </c>
      <c r="O6" s="71"/>
      <c r="P6" s="71"/>
      <c r="Q6" s="73"/>
      <c r="R6" s="73"/>
      <c r="S6" s="73"/>
      <c r="T6" s="73"/>
      <c r="U6" s="73"/>
      <c r="V6" s="159"/>
      <c r="W6" s="99">
        <f t="shared" si="0"/>
        <v>1354494</v>
      </c>
    </row>
    <row r="7" spans="2:23" ht="12.75">
      <c r="B7" s="218" t="s">
        <v>573</v>
      </c>
      <c r="C7" s="71">
        <v>3293313</v>
      </c>
      <c r="D7" s="71">
        <v>1445060</v>
      </c>
      <c r="E7" s="71">
        <v>1085497</v>
      </c>
      <c r="F7" s="71">
        <v>961442</v>
      </c>
      <c r="G7" s="71">
        <v>1728950</v>
      </c>
      <c r="H7" s="71">
        <v>1624768</v>
      </c>
      <c r="I7" s="71">
        <v>1361240</v>
      </c>
      <c r="J7" s="71">
        <v>925887</v>
      </c>
      <c r="K7" s="71">
        <v>988439</v>
      </c>
      <c r="L7" s="71">
        <v>1146713</v>
      </c>
      <c r="M7" s="71">
        <v>4910959</v>
      </c>
      <c r="N7" s="71">
        <v>1960540</v>
      </c>
      <c r="O7" s="71">
        <v>10905662</v>
      </c>
      <c r="P7" s="71">
        <v>1828776</v>
      </c>
      <c r="Q7" s="71">
        <v>1160834</v>
      </c>
      <c r="R7" s="71">
        <v>1052877</v>
      </c>
      <c r="S7" s="71">
        <v>434947</v>
      </c>
      <c r="T7" s="71"/>
      <c r="U7" s="71"/>
      <c r="V7" s="159"/>
      <c r="W7" s="99">
        <f t="shared" si="0"/>
        <v>36815904</v>
      </c>
    </row>
    <row r="8" spans="2:23" ht="24">
      <c r="B8" s="218" t="s">
        <v>574</v>
      </c>
      <c r="C8" s="71">
        <v>4485801</v>
      </c>
      <c r="D8" s="71">
        <v>2142033</v>
      </c>
      <c r="E8" s="71">
        <v>1644889</v>
      </c>
      <c r="F8" s="71">
        <v>1450720</v>
      </c>
      <c r="G8" s="71">
        <v>2053854</v>
      </c>
      <c r="H8" s="71">
        <v>2163052</v>
      </c>
      <c r="I8" s="71">
        <v>1878842</v>
      </c>
      <c r="J8" s="71">
        <v>1207282</v>
      </c>
      <c r="K8" s="71">
        <v>1375891</v>
      </c>
      <c r="L8" s="71">
        <v>1485226</v>
      </c>
      <c r="M8" s="71">
        <v>6371410</v>
      </c>
      <c r="N8" s="71">
        <v>2992315</v>
      </c>
      <c r="O8" s="71">
        <v>17213228</v>
      </c>
      <c r="P8" s="71">
        <v>2458191</v>
      </c>
      <c r="Q8" s="71">
        <v>1600986</v>
      </c>
      <c r="R8" s="71">
        <v>1363799</v>
      </c>
      <c r="S8" s="71">
        <v>1403050</v>
      </c>
      <c r="T8" s="71"/>
      <c r="U8" s="71"/>
      <c r="V8" s="159"/>
      <c r="W8" s="99">
        <f t="shared" si="0"/>
        <v>53290569</v>
      </c>
    </row>
    <row r="9" spans="2:23" ht="13.5" customHeight="1">
      <c r="B9" s="218" t="s">
        <v>575</v>
      </c>
      <c r="C9" s="71">
        <v>15931383</v>
      </c>
      <c r="D9" s="71">
        <v>6751369</v>
      </c>
      <c r="E9" s="71">
        <v>3751267</v>
      </c>
      <c r="F9" s="71">
        <v>4110018</v>
      </c>
      <c r="G9" s="71">
        <v>6730079</v>
      </c>
      <c r="H9" s="71">
        <v>6919298</v>
      </c>
      <c r="I9" s="71">
        <v>6438452</v>
      </c>
      <c r="J9" s="71">
        <v>4028749</v>
      </c>
      <c r="K9" s="71">
        <v>4167743</v>
      </c>
      <c r="L9" s="71">
        <v>4550393</v>
      </c>
      <c r="M9" s="71">
        <v>13196429</v>
      </c>
      <c r="N9" s="71">
        <v>8280596</v>
      </c>
      <c r="O9" s="71">
        <v>19292522</v>
      </c>
      <c r="P9" s="71">
        <v>7482331</v>
      </c>
      <c r="Q9" s="71">
        <v>5141508</v>
      </c>
      <c r="R9" s="71">
        <v>4382398</v>
      </c>
      <c r="S9" s="71">
        <v>4709820</v>
      </c>
      <c r="T9" s="71"/>
      <c r="U9" s="71"/>
      <c r="V9" s="159"/>
      <c r="W9" s="99">
        <f t="shared" si="0"/>
        <v>125864355</v>
      </c>
    </row>
    <row r="10" spans="2:23" ht="12.75">
      <c r="B10" s="218" t="s">
        <v>576</v>
      </c>
      <c r="C10" s="71">
        <v>284903</v>
      </c>
      <c r="D10" s="71">
        <v>92864</v>
      </c>
      <c r="E10" s="71">
        <v>313416</v>
      </c>
      <c r="F10" s="71">
        <v>121884</v>
      </c>
      <c r="G10" s="71">
        <v>156708</v>
      </c>
      <c r="H10" s="71">
        <v>150904</v>
      </c>
      <c r="I10" s="71">
        <v>127688</v>
      </c>
      <c r="J10" s="71">
        <v>104472</v>
      </c>
      <c r="K10" s="71">
        <v>92864</v>
      </c>
      <c r="L10" s="71">
        <v>156708</v>
      </c>
      <c r="M10" s="71">
        <v>1297773</v>
      </c>
      <c r="N10" s="71">
        <v>226356</v>
      </c>
      <c r="O10" s="71">
        <v>5069389</v>
      </c>
      <c r="P10" s="71">
        <v>208944</v>
      </c>
      <c r="Q10" s="71">
        <v>116080</v>
      </c>
      <c r="R10" s="71">
        <v>98668</v>
      </c>
      <c r="S10" s="71">
        <v>104472</v>
      </c>
      <c r="T10" s="71"/>
      <c r="U10" s="71"/>
      <c r="V10" s="159"/>
      <c r="W10" s="99">
        <f t="shared" si="0"/>
        <v>8724093</v>
      </c>
    </row>
    <row r="11" spans="2:23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>
        <v>6495600</v>
      </c>
      <c r="M11" s="71"/>
      <c r="N11" s="71"/>
      <c r="O11" s="71"/>
      <c r="P11" s="71"/>
      <c r="Q11" s="71"/>
      <c r="R11" s="71"/>
      <c r="S11" s="71">
        <v>74800</v>
      </c>
      <c r="T11" s="71"/>
      <c r="U11" s="71"/>
      <c r="V11" s="154"/>
      <c r="W11" s="99">
        <f t="shared" si="0"/>
        <v>6570400</v>
      </c>
    </row>
    <row r="12" spans="1:23" s="2" customFormat="1" ht="13.5" thickBot="1">
      <c r="A12" s="18"/>
      <c r="B12" s="220" t="s">
        <v>353</v>
      </c>
      <c r="C12" s="67">
        <f>SUM(C5:C11)</f>
        <v>30208262</v>
      </c>
      <c r="D12" s="67">
        <f aca="true" t="shared" si="1" ref="D12:S12">SUM(D5:D11)</f>
        <v>13390894</v>
      </c>
      <c r="E12" s="67">
        <f t="shared" si="1"/>
        <v>10487772</v>
      </c>
      <c r="F12" s="67">
        <f t="shared" si="1"/>
        <v>9028174</v>
      </c>
      <c r="G12" s="67">
        <f t="shared" si="1"/>
        <v>13791163</v>
      </c>
      <c r="H12" s="67">
        <f t="shared" si="1"/>
        <v>14089037</v>
      </c>
      <c r="I12" s="67">
        <f t="shared" si="1"/>
        <v>12413866</v>
      </c>
      <c r="J12" s="67">
        <f t="shared" si="1"/>
        <v>8105018</v>
      </c>
      <c r="K12" s="67">
        <f t="shared" si="1"/>
        <v>8699812</v>
      </c>
      <c r="L12" s="67">
        <f t="shared" si="1"/>
        <v>16487121</v>
      </c>
      <c r="M12" s="67">
        <f t="shared" si="1"/>
        <v>40742676</v>
      </c>
      <c r="N12" s="67">
        <f t="shared" si="1"/>
        <v>18562766</v>
      </c>
      <c r="O12" s="67">
        <f t="shared" si="1"/>
        <v>104426910</v>
      </c>
      <c r="P12" s="67">
        <f t="shared" si="1"/>
        <v>15961251</v>
      </c>
      <c r="Q12" s="67">
        <f t="shared" si="1"/>
        <v>10393004</v>
      </c>
      <c r="R12" s="67">
        <f t="shared" si="1"/>
        <v>8925088</v>
      </c>
      <c r="S12" s="67">
        <f t="shared" si="1"/>
        <v>8690538</v>
      </c>
      <c r="T12" s="67"/>
      <c r="U12" s="67"/>
      <c r="V12" s="67"/>
      <c r="W12" s="68">
        <f t="shared" si="0"/>
        <v>344403352</v>
      </c>
    </row>
    <row r="13" spans="2:23" ht="13.5" thickBot="1">
      <c r="B13" s="378" t="s">
        <v>1083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80"/>
    </row>
    <row r="14" spans="2:23" ht="13.5" customHeight="1">
      <c r="B14" s="217" t="s">
        <v>577</v>
      </c>
      <c r="C14" s="69">
        <v>340356</v>
      </c>
      <c r="D14" s="69">
        <v>28816</v>
      </c>
      <c r="E14" s="69">
        <v>288390</v>
      </c>
      <c r="F14" s="69">
        <v>32978</v>
      </c>
      <c r="G14" s="69">
        <v>466492</v>
      </c>
      <c r="H14" s="69">
        <v>204151</v>
      </c>
      <c r="I14" s="69">
        <v>26151</v>
      </c>
      <c r="J14" s="69">
        <v>212407</v>
      </c>
      <c r="K14" s="69">
        <v>159110</v>
      </c>
      <c r="L14" s="69">
        <v>18665</v>
      </c>
      <c r="M14" s="69">
        <v>486100</v>
      </c>
      <c r="N14" s="69">
        <v>1896205</v>
      </c>
      <c r="O14" s="69">
        <v>1037058</v>
      </c>
      <c r="P14" s="69">
        <v>232135</v>
      </c>
      <c r="Q14" s="69">
        <v>51250</v>
      </c>
      <c r="R14" s="69">
        <v>19777</v>
      </c>
      <c r="S14" s="69">
        <v>377300</v>
      </c>
      <c r="T14" s="69"/>
      <c r="U14" s="69"/>
      <c r="V14" s="180"/>
      <c r="W14" s="100">
        <f aca="true" t="shared" si="2" ref="W14:W21">SUM(C14:V14)</f>
        <v>5877341</v>
      </c>
    </row>
    <row r="15" spans="2:23" ht="12.75">
      <c r="B15" s="218" t="s">
        <v>578</v>
      </c>
      <c r="C15" s="71">
        <v>1013871</v>
      </c>
      <c r="D15" s="71">
        <v>263417</v>
      </c>
      <c r="E15" s="71">
        <v>232112</v>
      </c>
      <c r="F15" s="71">
        <v>135526</v>
      </c>
      <c r="G15" s="71">
        <v>775193</v>
      </c>
      <c r="H15" s="71">
        <v>362676</v>
      </c>
      <c r="I15" s="71">
        <v>209207</v>
      </c>
      <c r="J15" s="71">
        <v>271052</v>
      </c>
      <c r="K15" s="71">
        <v>177106</v>
      </c>
      <c r="L15" s="71">
        <v>288677</v>
      </c>
      <c r="M15" s="71">
        <v>135431</v>
      </c>
      <c r="N15" s="71">
        <v>256736</v>
      </c>
      <c r="O15" s="71">
        <v>959888</v>
      </c>
      <c r="P15" s="71">
        <v>738893</v>
      </c>
      <c r="Q15" s="71">
        <v>219610</v>
      </c>
      <c r="R15" s="71">
        <v>200425</v>
      </c>
      <c r="S15" s="71">
        <v>126000</v>
      </c>
      <c r="T15" s="71"/>
      <c r="U15" s="71"/>
      <c r="V15" s="159"/>
      <c r="W15" s="99">
        <f t="shared" si="2"/>
        <v>6365820</v>
      </c>
    </row>
    <row r="16" spans="2:23" ht="12.75">
      <c r="B16" s="218" t="s">
        <v>579</v>
      </c>
      <c r="C16" s="71">
        <v>32918</v>
      </c>
      <c r="D16" s="71">
        <v>946</v>
      </c>
      <c r="E16" s="71">
        <v>1892</v>
      </c>
      <c r="F16" s="71">
        <v>2839</v>
      </c>
      <c r="G16" s="71">
        <v>30023</v>
      </c>
      <c r="H16" s="71"/>
      <c r="I16" s="71">
        <v>1419</v>
      </c>
      <c r="J16" s="71">
        <v>25547</v>
      </c>
      <c r="K16" s="71"/>
      <c r="L16" s="71">
        <v>3312</v>
      </c>
      <c r="M16" s="73">
        <v>23759</v>
      </c>
      <c r="N16" s="71">
        <v>761683</v>
      </c>
      <c r="O16" s="71">
        <v>4371399</v>
      </c>
      <c r="P16" s="71">
        <v>15215</v>
      </c>
      <c r="Q16" s="73"/>
      <c r="R16" s="71">
        <v>4258</v>
      </c>
      <c r="S16" s="71">
        <v>6000</v>
      </c>
      <c r="T16" s="71"/>
      <c r="U16" s="71"/>
      <c r="V16" s="159"/>
      <c r="W16" s="99">
        <f t="shared" si="2"/>
        <v>5281210</v>
      </c>
    </row>
    <row r="17" spans="2:23" ht="12.75">
      <c r="B17" s="218" t="s">
        <v>580</v>
      </c>
      <c r="C17" s="71">
        <v>163621</v>
      </c>
      <c r="D17" s="71">
        <v>4546</v>
      </c>
      <c r="E17" s="71">
        <v>909</v>
      </c>
      <c r="F17" s="71"/>
      <c r="G17" s="71">
        <v>129107</v>
      </c>
      <c r="H17" s="71">
        <v>9092</v>
      </c>
      <c r="I17" s="71">
        <v>5455</v>
      </c>
      <c r="J17" s="71"/>
      <c r="K17" s="71"/>
      <c r="L17" s="71">
        <v>1182</v>
      </c>
      <c r="M17" s="71">
        <v>164701</v>
      </c>
      <c r="N17" s="71">
        <v>6410</v>
      </c>
      <c r="O17" s="71">
        <v>418971</v>
      </c>
      <c r="P17" s="71">
        <v>95634</v>
      </c>
      <c r="Q17" s="71">
        <v>2000</v>
      </c>
      <c r="R17" s="71"/>
      <c r="S17" s="71">
        <v>5000</v>
      </c>
      <c r="T17" s="71"/>
      <c r="U17" s="71"/>
      <c r="V17" s="159"/>
      <c r="W17" s="99">
        <f t="shared" si="2"/>
        <v>1006628</v>
      </c>
    </row>
    <row r="18" spans="2:23" ht="24">
      <c r="B18" s="218" t="s">
        <v>621</v>
      </c>
      <c r="C18" s="71">
        <v>30000</v>
      </c>
      <c r="D18" s="71">
        <v>2000</v>
      </c>
      <c r="E18" s="71"/>
      <c r="F18" s="73"/>
      <c r="G18" s="71">
        <v>3400</v>
      </c>
      <c r="H18" s="71"/>
      <c r="I18" s="73"/>
      <c r="J18" s="73"/>
      <c r="K18" s="71">
        <v>5000</v>
      </c>
      <c r="L18" s="71">
        <v>1800</v>
      </c>
      <c r="M18" s="71"/>
      <c r="N18" s="71"/>
      <c r="O18" s="73"/>
      <c r="P18" s="71"/>
      <c r="Q18" s="73"/>
      <c r="R18" s="71">
        <v>500</v>
      </c>
      <c r="T18" s="73"/>
      <c r="U18" s="73"/>
      <c r="V18" s="154"/>
      <c r="W18" s="99">
        <f t="shared" si="2"/>
        <v>42700</v>
      </c>
    </row>
    <row r="19" spans="2:23" ht="12.75">
      <c r="B19" s="218" t="s">
        <v>581</v>
      </c>
      <c r="C19" s="71">
        <v>477313</v>
      </c>
      <c r="D19" s="71">
        <v>1567</v>
      </c>
      <c r="E19" s="71">
        <v>5484</v>
      </c>
      <c r="F19" s="71">
        <v>784</v>
      </c>
      <c r="G19" s="71">
        <v>301123</v>
      </c>
      <c r="H19" s="71">
        <v>30554</v>
      </c>
      <c r="I19" s="71">
        <v>9245</v>
      </c>
      <c r="J19" s="71">
        <v>25854</v>
      </c>
      <c r="K19" s="71">
        <v>3917</v>
      </c>
      <c r="L19" s="71">
        <v>2037</v>
      </c>
      <c r="M19" s="71">
        <v>440993</v>
      </c>
      <c r="N19" s="73">
        <v>470</v>
      </c>
      <c r="O19" s="71">
        <v>24159363</v>
      </c>
      <c r="P19" s="71">
        <v>230420</v>
      </c>
      <c r="Q19" s="71">
        <v>784</v>
      </c>
      <c r="R19" s="71">
        <v>12143</v>
      </c>
      <c r="S19" s="71">
        <v>10000</v>
      </c>
      <c r="T19" s="71"/>
      <c r="U19" s="71"/>
      <c r="V19" s="154"/>
      <c r="W19" s="99">
        <f t="shared" si="2"/>
        <v>25712051</v>
      </c>
    </row>
    <row r="20" spans="2:23" ht="24">
      <c r="B20" s="218" t="s">
        <v>582</v>
      </c>
      <c r="C20" s="71">
        <v>1144084</v>
      </c>
      <c r="D20" s="73"/>
      <c r="E20" s="73"/>
      <c r="F20" s="73"/>
      <c r="G20" s="71">
        <v>1319082</v>
      </c>
      <c r="H20" s="71"/>
      <c r="I20" s="71"/>
      <c r="J20" s="71">
        <v>166278</v>
      </c>
      <c r="K20" s="71"/>
      <c r="L20" s="73"/>
      <c r="M20" s="73"/>
      <c r="N20" s="73"/>
      <c r="O20" s="71">
        <v>5685148</v>
      </c>
      <c r="P20" s="71">
        <v>1317941</v>
      </c>
      <c r="Q20" s="71"/>
      <c r="R20" s="71"/>
      <c r="S20" s="71"/>
      <c r="T20" s="71"/>
      <c r="U20" s="71"/>
      <c r="V20" s="159"/>
      <c r="W20" s="99">
        <f t="shared" si="2"/>
        <v>9632533</v>
      </c>
    </row>
    <row r="21" spans="1:23" s="2" customFormat="1" ht="13.5" thickBot="1">
      <c r="A21" s="18"/>
      <c r="B21" s="220" t="s">
        <v>622</v>
      </c>
      <c r="C21" s="67">
        <f>SUM(C14:C20)</f>
        <v>3202163</v>
      </c>
      <c r="D21" s="67">
        <f aca="true" t="shared" si="3" ref="D21:S21">SUM(D14:D20)</f>
        <v>301292</v>
      </c>
      <c r="E21" s="67">
        <f t="shared" si="3"/>
        <v>528787</v>
      </c>
      <c r="F21" s="67">
        <f t="shared" si="3"/>
        <v>172127</v>
      </c>
      <c r="G21" s="67">
        <f t="shared" si="3"/>
        <v>3024420</v>
      </c>
      <c r="H21" s="67">
        <f t="shared" si="3"/>
        <v>606473</v>
      </c>
      <c r="I21" s="67">
        <f t="shared" si="3"/>
        <v>251477</v>
      </c>
      <c r="J21" s="67">
        <f t="shared" si="3"/>
        <v>701138</v>
      </c>
      <c r="K21" s="67">
        <f t="shared" si="3"/>
        <v>345133</v>
      </c>
      <c r="L21" s="67">
        <f t="shared" si="3"/>
        <v>315673</v>
      </c>
      <c r="M21" s="67">
        <f t="shared" si="3"/>
        <v>1250984</v>
      </c>
      <c r="N21" s="67">
        <f t="shared" si="3"/>
        <v>2921504</v>
      </c>
      <c r="O21" s="67">
        <f t="shared" si="3"/>
        <v>36631827</v>
      </c>
      <c r="P21" s="67">
        <f t="shared" si="3"/>
        <v>2630238</v>
      </c>
      <c r="Q21" s="67">
        <f t="shared" si="3"/>
        <v>273644</v>
      </c>
      <c r="R21" s="67">
        <f t="shared" si="3"/>
        <v>237103</v>
      </c>
      <c r="S21" s="67">
        <f t="shared" si="3"/>
        <v>524300</v>
      </c>
      <c r="T21" s="67"/>
      <c r="U21" s="67"/>
      <c r="V21" s="67"/>
      <c r="W21" s="68">
        <f t="shared" si="2"/>
        <v>53918283</v>
      </c>
    </row>
    <row r="22" spans="2:23" ht="13.5" thickBot="1">
      <c r="B22" s="378" t="s">
        <v>569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0"/>
    </row>
    <row r="23" spans="2:23" ht="12.75">
      <c r="B23" s="217" t="s">
        <v>583</v>
      </c>
      <c r="C23" s="69">
        <v>2041033</v>
      </c>
      <c r="D23" s="81"/>
      <c r="E23" s="69">
        <v>6510</v>
      </c>
      <c r="F23" s="69"/>
      <c r="G23" s="69">
        <v>2113307</v>
      </c>
      <c r="H23" s="69">
        <v>6674</v>
      </c>
      <c r="I23" s="69">
        <v>1907</v>
      </c>
      <c r="J23" s="81"/>
      <c r="K23" s="81"/>
      <c r="L23" s="69">
        <v>2860</v>
      </c>
      <c r="M23" s="69">
        <v>1061230</v>
      </c>
      <c r="N23" s="69">
        <v>4131456</v>
      </c>
      <c r="O23" s="69">
        <v>1508034</v>
      </c>
      <c r="P23" s="69">
        <v>1415927</v>
      </c>
      <c r="Q23" s="69">
        <v>7630</v>
      </c>
      <c r="R23" s="69">
        <v>2860</v>
      </c>
      <c r="T23" s="69"/>
      <c r="U23" s="69"/>
      <c r="V23" s="180"/>
      <c r="W23" s="100">
        <f aca="true" t="shared" si="4" ref="W23:W32">SUM(C23:V23)</f>
        <v>12299428</v>
      </c>
    </row>
    <row r="24" spans="2:23" ht="12.75">
      <c r="B24" s="218" t="s">
        <v>584</v>
      </c>
      <c r="C24" s="71">
        <v>394792</v>
      </c>
      <c r="D24" s="71">
        <v>11461</v>
      </c>
      <c r="E24" s="71"/>
      <c r="F24" s="71"/>
      <c r="G24" s="71">
        <v>278348</v>
      </c>
      <c r="H24" s="71"/>
      <c r="I24" s="73"/>
      <c r="J24" s="71">
        <v>23876</v>
      </c>
      <c r="K24" s="71"/>
      <c r="L24" s="71"/>
      <c r="M24" s="71">
        <v>641903</v>
      </c>
      <c r="N24" s="71"/>
      <c r="O24" s="71">
        <v>456130</v>
      </c>
      <c r="P24" s="71">
        <v>317990</v>
      </c>
      <c r="Q24" s="71"/>
      <c r="R24" s="71"/>
      <c r="S24" s="101"/>
      <c r="T24" s="71"/>
      <c r="U24" s="71"/>
      <c r="V24" s="159"/>
      <c r="W24" s="99">
        <f t="shared" si="4"/>
        <v>2124500</v>
      </c>
    </row>
    <row r="25" spans="2:23" ht="24">
      <c r="B25" s="219" t="s">
        <v>677</v>
      </c>
      <c r="C25" s="71">
        <v>2391521</v>
      </c>
      <c r="D25" s="73"/>
      <c r="E25" s="73"/>
      <c r="F25" s="71">
        <v>28503</v>
      </c>
      <c r="G25" s="71">
        <v>3239863</v>
      </c>
      <c r="H25" s="71"/>
      <c r="I25" s="71">
        <v>2375245</v>
      </c>
      <c r="J25" s="71">
        <v>2370590</v>
      </c>
      <c r="K25" s="71">
        <v>1766105</v>
      </c>
      <c r="L25" s="71">
        <v>1140118</v>
      </c>
      <c r="M25" s="71">
        <v>18954148</v>
      </c>
      <c r="N25" s="71">
        <v>17925976</v>
      </c>
      <c r="O25" s="71">
        <v>9596860</v>
      </c>
      <c r="P25" s="71">
        <v>7350653</v>
      </c>
      <c r="Q25" s="71">
        <v>4500140</v>
      </c>
      <c r="R25" s="71">
        <v>3092569</v>
      </c>
      <c r="S25" s="71">
        <v>9210300</v>
      </c>
      <c r="T25" s="71"/>
      <c r="U25" s="71"/>
      <c r="V25" s="154"/>
      <c r="W25" s="99">
        <f t="shared" si="4"/>
        <v>83942591</v>
      </c>
    </row>
    <row r="26" spans="2:23" ht="36">
      <c r="B26" s="218" t="s">
        <v>681</v>
      </c>
      <c r="C26" s="71">
        <v>3482904</v>
      </c>
      <c r="D26" s="71">
        <v>229513</v>
      </c>
      <c r="E26" s="71">
        <v>187551</v>
      </c>
      <c r="F26" s="71">
        <v>159481</v>
      </c>
      <c r="G26" s="71">
        <v>2746769</v>
      </c>
      <c r="H26" s="71">
        <v>317405</v>
      </c>
      <c r="I26" s="71">
        <v>245337</v>
      </c>
      <c r="J26" s="71">
        <v>353933</v>
      </c>
      <c r="K26" s="71">
        <v>167403</v>
      </c>
      <c r="L26" s="71">
        <v>196198</v>
      </c>
      <c r="M26" s="71">
        <v>3663570</v>
      </c>
      <c r="N26" s="71">
        <v>1314862</v>
      </c>
      <c r="O26" s="71">
        <v>3530195</v>
      </c>
      <c r="P26" s="71">
        <v>1750950</v>
      </c>
      <c r="Q26" s="71">
        <v>186196</v>
      </c>
      <c r="R26" s="71">
        <v>177180</v>
      </c>
      <c r="S26" s="71">
        <v>373810</v>
      </c>
      <c r="T26" s="71"/>
      <c r="U26" s="71"/>
      <c r="V26" s="154"/>
      <c r="W26" s="99">
        <f t="shared" si="4"/>
        <v>19083257</v>
      </c>
    </row>
    <row r="27" spans="2:23" ht="12.75" customHeight="1">
      <c r="B27" s="218" t="s">
        <v>587</v>
      </c>
      <c r="C27" s="71"/>
      <c r="D27" s="71"/>
      <c r="E27" s="71">
        <v>8600000</v>
      </c>
      <c r="F27" s="71"/>
      <c r="G27" s="71"/>
      <c r="H27" s="71"/>
      <c r="I27" s="71"/>
      <c r="J27" s="73"/>
      <c r="K27" s="73"/>
      <c r="L27" s="73"/>
      <c r="M27" s="73"/>
      <c r="N27" s="73"/>
      <c r="O27" s="71">
        <v>140000</v>
      </c>
      <c r="P27" s="73"/>
      <c r="Q27" s="73"/>
      <c r="R27" s="73"/>
      <c r="S27" s="73"/>
      <c r="T27" s="73"/>
      <c r="U27" s="73"/>
      <c r="V27" s="159"/>
      <c r="W27" s="99">
        <f t="shared" si="4"/>
        <v>8740000</v>
      </c>
    </row>
    <row r="28" spans="2:23" ht="12.75">
      <c r="B28" s="218" t="s">
        <v>585</v>
      </c>
      <c r="C28" s="71">
        <v>1565177</v>
      </c>
      <c r="D28" s="71">
        <v>11508</v>
      </c>
      <c r="E28" s="71">
        <v>14117</v>
      </c>
      <c r="F28" s="71">
        <v>26853</v>
      </c>
      <c r="G28" s="71">
        <v>1032718</v>
      </c>
      <c r="H28" s="71">
        <v>69049</v>
      </c>
      <c r="I28" s="71">
        <v>4603</v>
      </c>
      <c r="J28" s="71">
        <v>22633</v>
      </c>
      <c r="K28" s="71">
        <v>84393</v>
      </c>
      <c r="L28" s="71">
        <v>30382</v>
      </c>
      <c r="M28" s="71">
        <v>1676287</v>
      </c>
      <c r="N28" s="71">
        <v>14426423</v>
      </c>
      <c r="O28" s="71">
        <v>6632692</v>
      </c>
      <c r="P28" s="71">
        <v>850362</v>
      </c>
      <c r="Q28" s="71">
        <v>28464</v>
      </c>
      <c r="R28" s="71">
        <v>11508</v>
      </c>
      <c r="S28" s="71">
        <v>75900</v>
      </c>
      <c r="T28" s="71"/>
      <c r="U28" s="71"/>
      <c r="V28" s="154"/>
      <c r="W28" s="99">
        <f t="shared" si="4"/>
        <v>26563069</v>
      </c>
    </row>
    <row r="29" spans="2:23" ht="24">
      <c r="B29" s="218" t="s">
        <v>586</v>
      </c>
      <c r="C29" s="71">
        <v>69506</v>
      </c>
      <c r="D29" s="73"/>
      <c r="E29" s="71">
        <v>782157</v>
      </c>
      <c r="F29" s="71">
        <v>4752</v>
      </c>
      <c r="G29" s="71">
        <v>54006</v>
      </c>
      <c r="H29" s="71"/>
      <c r="I29" s="71">
        <v>950425</v>
      </c>
      <c r="J29" s="71">
        <v>380170</v>
      </c>
      <c r="K29" s="71">
        <v>190085</v>
      </c>
      <c r="L29" s="71"/>
      <c r="M29" s="71">
        <v>72566</v>
      </c>
      <c r="N29" s="73"/>
      <c r="O29" s="71">
        <v>190087</v>
      </c>
      <c r="P29" s="71">
        <v>156014</v>
      </c>
      <c r="Q29" s="71">
        <v>688108</v>
      </c>
      <c r="R29" s="71">
        <v>296438</v>
      </c>
      <c r="S29" s="71">
        <v>760000</v>
      </c>
      <c r="T29" s="73"/>
      <c r="U29" s="73"/>
      <c r="V29" s="73"/>
      <c r="W29" s="99">
        <f t="shared" si="4"/>
        <v>4594314</v>
      </c>
    </row>
    <row r="30" spans="2:23" ht="12.75">
      <c r="B30" s="218" t="s">
        <v>588</v>
      </c>
      <c r="C30" s="71">
        <v>5565779</v>
      </c>
      <c r="D30" s="71">
        <v>203877</v>
      </c>
      <c r="E30" s="71">
        <v>957517</v>
      </c>
      <c r="F30" s="71">
        <v>360491</v>
      </c>
      <c r="G30" s="71">
        <v>879801</v>
      </c>
      <c r="H30" s="71">
        <v>2148650</v>
      </c>
      <c r="I30" s="71">
        <v>6336738</v>
      </c>
      <c r="J30" s="71">
        <v>1553228</v>
      </c>
      <c r="K30" s="71">
        <v>599076</v>
      </c>
      <c r="L30" s="71">
        <v>450550</v>
      </c>
      <c r="M30" s="71">
        <v>422371</v>
      </c>
      <c r="N30" s="71">
        <v>431916</v>
      </c>
      <c r="O30" s="71">
        <v>16764076</v>
      </c>
      <c r="P30" s="71">
        <v>1210715</v>
      </c>
      <c r="Q30" s="71">
        <v>674358</v>
      </c>
      <c r="R30" s="71">
        <v>1137379</v>
      </c>
      <c r="S30" s="71">
        <v>3764367</v>
      </c>
      <c r="T30" s="71"/>
      <c r="U30" s="71"/>
      <c r="V30" s="159"/>
      <c r="W30" s="99">
        <f t="shared" si="4"/>
        <v>43460889</v>
      </c>
    </row>
    <row r="31" spans="2:23" ht="36">
      <c r="B31" s="219" t="s">
        <v>112</v>
      </c>
      <c r="C31" s="101">
        <v>244824</v>
      </c>
      <c r="D31" s="73"/>
      <c r="E31" s="73"/>
      <c r="F31" s="73"/>
      <c r="G31" s="71">
        <v>244824</v>
      </c>
      <c r="H31" s="71"/>
      <c r="I31" s="71"/>
      <c r="J31" s="73"/>
      <c r="K31" s="73"/>
      <c r="L31" s="73"/>
      <c r="M31" s="73"/>
      <c r="N31" s="71">
        <v>244824</v>
      </c>
      <c r="O31" s="71"/>
      <c r="P31" s="71">
        <v>244824</v>
      </c>
      <c r="Q31" s="71"/>
      <c r="R31" s="71"/>
      <c r="S31" s="71"/>
      <c r="T31" s="71"/>
      <c r="U31" s="71"/>
      <c r="V31" s="159"/>
      <c r="W31" s="99">
        <f t="shared" si="4"/>
        <v>979296</v>
      </c>
    </row>
    <row r="32" spans="1:23" s="2" customFormat="1" ht="13.5" thickBot="1">
      <c r="A32" s="19"/>
      <c r="B32" s="221" t="s">
        <v>830</v>
      </c>
      <c r="C32" s="162">
        <f>SUM(C23:C31)</f>
        <v>15755536</v>
      </c>
      <c r="D32" s="162">
        <f aca="true" t="shared" si="5" ref="D32:R32">SUM(D23:D31)</f>
        <v>456359</v>
      </c>
      <c r="E32" s="162">
        <f t="shared" si="5"/>
        <v>10547852</v>
      </c>
      <c r="F32" s="162">
        <f t="shared" si="5"/>
        <v>580080</v>
      </c>
      <c r="G32" s="162">
        <f t="shared" si="5"/>
        <v>10589636</v>
      </c>
      <c r="H32" s="162">
        <f t="shared" si="5"/>
        <v>2541778</v>
      </c>
      <c r="I32" s="162">
        <f t="shared" si="5"/>
        <v>9914255</v>
      </c>
      <c r="J32" s="162">
        <f t="shared" si="5"/>
        <v>4704430</v>
      </c>
      <c r="K32" s="162">
        <f t="shared" si="5"/>
        <v>2807062</v>
      </c>
      <c r="L32" s="162">
        <f t="shared" si="5"/>
        <v>1820108</v>
      </c>
      <c r="M32" s="162">
        <f t="shared" si="5"/>
        <v>26492075</v>
      </c>
      <c r="N32" s="162">
        <f t="shared" si="5"/>
        <v>38475457</v>
      </c>
      <c r="O32" s="162">
        <f t="shared" si="5"/>
        <v>38818074</v>
      </c>
      <c r="P32" s="162">
        <f t="shared" si="5"/>
        <v>13297435</v>
      </c>
      <c r="Q32" s="162">
        <f t="shared" si="5"/>
        <v>6084896</v>
      </c>
      <c r="R32" s="162">
        <f t="shared" si="5"/>
        <v>4717934</v>
      </c>
      <c r="S32" s="162">
        <f>SUM(S24:S31)</f>
        <v>14184377</v>
      </c>
      <c r="T32" s="162"/>
      <c r="U32" s="162"/>
      <c r="V32" s="162"/>
      <c r="W32" s="93">
        <f t="shared" si="4"/>
        <v>201787344</v>
      </c>
    </row>
    <row r="33" spans="1:23" s="2" customFormat="1" ht="13.5" customHeight="1" thickBot="1">
      <c r="A33" s="20"/>
      <c r="B33" s="378" t="s">
        <v>1004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80"/>
    </row>
    <row r="34" spans="1:23" s="2" customFormat="1" ht="24">
      <c r="A34" s="19"/>
      <c r="B34" s="276" t="s">
        <v>666</v>
      </c>
      <c r="C34" s="186"/>
      <c r="D34" s="186"/>
      <c r="E34" s="186"/>
      <c r="F34" s="186"/>
      <c r="G34" s="186"/>
      <c r="H34" s="185">
        <v>1025000000</v>
      </c>
      <c r="I34" s="185">
        <v>135000000</v>
      </c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273">
        <f>SUM(H34:V34)</f>
        <v>1160000000</v>
      </c>
    </row>
    <row r="35" spans="1:23" s="2" customFormat="1" ht="13.5" thickBot="1">
      <c r="A35" s="35"/>
      <c r="B35" s="221" t="s">
        <v>680</v>
      </c>
      <c r="C35" s="162"/>
      <c r="D35" s="162"/>
      <c r="E35" s="162"/>
      <c r="F35" s="162"/>
      <c r="G35" s="162"/>
      <c r="H35" s="162">
        <f>SUM(H34)</f>
        <v>1025000000</v>
      </c>
      <c r="I35" s="162">
        <f>SUM(I34)</f>
        <v>135000000</v>
      </c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93">
        <f>SUM(H35:V35)</f>
        <v>1160000000</v>
      </c>
    </row>
    <row r="36" spans="1:23" ht="13.5" thickBot="1">
      <c r="A36" s="16"/>
      <c r="B36" s="378" t="s">
        <v>570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80"/>
    </row>
    <row r="37" spans="2:23" ht="12.75">
      <c r="B37" s="246" t="s">
        <v>589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97">
        <v>2500000</v>
      </c>
      <c r="N37" s="97"/>
      <c r="O37" s="97"/>
      <c r="P37" s="97"/>
      <c r="Q37" s="97"/>
      <c r="R37" s="97"/>
      <c r="S37" s="97"/>
      <c r="T37" s="97"/>
      <c r="U37" s="97"/>
      <c r="V37" s="186"/>
      <c r="W37" s="98">
        <f>SUM(M37:V37)</f>
        <v>2500000</v>
      </c>
    </row>
    <row r="38" spans="2:23" ht="24">
      <c r="B38" s="218" t="s">
        <v>590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1"/>
      <c r="O38" s="71">
        <v>25340066</v>
      </c>
      <c r="P38" s="71"/>
      <c r="Q38" s="71"/>
      <c r="R38" s="71"/>
      <c r="S38" s="71"/>
      <c r="T38" s="71"/>
      <c r="U38" s="71"/>
      <c r="V38" s="159"/>
      <c r="W38" s="99"/>
    </row>
    <row r="39" spans="2:23" ht="12.75">
      <c r="B39" s="218" t="s">
        <v>591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1">
        <v>4000000</v>
      </c>
      <c r="N39" s="71"/>
      <c r="O39" s="71">
        <v>23159934</v>
      </c>
      <c r="P39" s="71"/>
      <c r="Q39" s="71"/>
      <c r="R39" s="71"/>
      <c r="S39" s="71"/>
      <c r="T39" s="71"/>
      <c r="U39" s="71"/>
      <c r="V39" s="154"/>
      <c r="W39" s="99">
        <f>SUM(M39:V39)</f>
        <v>27159934</v>
      </c>
    </row>
    <row r="40" spans="1:23" s="2" customFormat="1" ht="13.5" thickBot="1">
      <c r="A40" s="18"/>
      <c r="B40" s="225" t="s">
        <v>831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>
        <f>SUM(M37:M39)</f>
        <v>6500000</v>
      </c>
      <c r="N40" s="67"/>
      <c r="O40" s="67">
        <f>SUM(O37:O39)</f>
        <v>48500000</v>
      </c>
      <c r="P40" s="67"/>
      <c r="Q40" s="67"/>
      <c r="R40" s="67"/>
      <c r="S40" s="67"/>
      <c r="T40" s="67"/>
      <c r="U40" s="67"/>
      <c r="V40" s="67"/>
      <c r="W40" s="68">
        <f>SUM(M40:V40)</f>
        <v>55000000</v>
      </c>
    </row>
    <row r="41" spans="1:23" s="2" customFormat="1" ht="13.5" customHeight="1" thickBot="1">
      <c r="A41" s="18"/>
      <c r="B41" s="378" t="s">
        <v>238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80"/>
    </row>
    <row r="42" spans="1:23" s="2" customFormat="1" ht="36">
      <c r="A42" s="18"/>
      <c r="B42" s="217" t="s">
        <v>996</v>
      </c>
      <c r="C42" s="81"/>
      <c r="D42" s="81"/>
      <c r="E42" s="81"/>
      <c r="F42" s="81"/>
      <c r="G42" s="81"/>
      <c r="H42" s="81"/>
      <c r="I42" s="69">
        <v>15450000</v>
      </c>
      <c r="J42" s="69">
        <v>130000</v>
      </c>
      <c r="K42" s="69"/>
      <c r="L42" s="69"/>
      <c r="M42" s="69"/>
      <c r="N42" s="69"/>
      <c r="O42" s="69">
        <v>4593600</v>
      </c>
      <c r="P42" s="69"/>
      <c r="Q42" s="69"/>
      <c r="R42" s="69">
        <v>50000</v>
      </c>
      <c r="S42" s="69">
        <v>600000</v>
      </c>
      <c r="T42" s="69"/>
      <c r="U42" s="69"/>
      <c r="V42" s="81"/>
      <c r="W42" s="100">
        <f>SUM(M42:V42)</f>
        <v>5243600</v>
      </c>
    </row>
    <row r="43" spans="1:47" s="2" customFormat="1" ht="13.5" thickBot="1">
      <c r="A43" s="18"/>
      <c r="B43" s="225" t="s">
        <v>832</v>
      </c>
      <c r="C43" s="67"/>
      <c r="D43" s="67"/>
      <c r="E43" s="67"/>
      <c r="F43" s="67"/>
      <c r="G43" s="67"/>
      <c r="H43" s="67"/>
      <c r="I43" s="76">
        <f>SUM(I42)</f>
        <v>15450000</v>
      </c>
      <c r="J43" s="76">
        <f>SUM(J42)</f>
        <v>130000</v>
      </c>
      <c r="K43" s="76"/>
      <c r="L43" s="76"/>
      <c r="M43" s="76"/>
      <c r="N43" s="76"/>
      <c r="O43" s="76">
        <f>SUM(O42)</f>
        <v>4593600</v>
      </c>
      <c r="P43" s="76"/>
      <c r="Q43" s="76"/>
      <c r="R43" s="76">
        <f>SUM(R42)</f>
        <v>50000</v>
      </c>
      <c r="S43" s="76">
        <f>SUM(S42)</f>
        <v>600000</v>
      </c>
      <c r="T43" s="76"/>
      <c r="U43" s="76"/>
      <c r="V43" s="76"/>
      <c r="W43" s="82">
        <f>SUM(M43:V43)</f>
        <v>5243600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23" s="2" customFormat="1" ht="13.5" thickBot="1">
      <c r="A44" s="18"/>
      <c r="B44" s="378" t="s">
        <v>917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80"/>
    </row>
    <row r="45" spans="1:23" s="2" customFormat="1" ht="12.75">
      <c r="A45" s="18"/>
      <c r="B45" s="217" t="s">
        <v>815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69">
        <v>89793000</v>
      </c>
      <c r="U45" s="69">
        <v>293919421</v>
      </c>
      <c r="V45" s="69">
        <v>1162755000</v>
      </c>
      <c r="W45" s="100">
        <f>SUM(T45:V45)</f>
        <v>1546467421</v>
      </c>
    </row>
    <row r="46" spans="1:23" s="2" customFormat="1" ht="13.5" thickBot="1">
      <c r="A46" s="18"/>
      <c r="B46" s="220" t="s">
        <v>875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76">
        <f>SUM(T45)</f>
        <v>89793000</v>
      </c>
      <c r="U46" s="76">
        <f>SUM(U45)</f>
        <v>293919421</v>
      </c>
      <c r="V46" s="76">
        <f>SUM(V45)</f>
        <v>1162755000</v>
      </c>
      <c r="W46" s="82">
        <f>SUM(T46:V46)</f>
        <v>1546467421</v>
      </c>
    </row>
    <row r="47" spans="1:23" s="2" customFormat="1" ht="13.5" customHeight="1" thickBot="1">
      <c r="A47" s="18"/>
      <c r="B47" s="378" t="s">
        <v>261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80"/>
    </row>
    <row r="48" spans="1:23" s="2" customFormat="1" ht="24">
      <c r="A48" s="18"/>
      <c r="B48" s="254" t="s">
        <v>302</v>
      </c>
      <c r="C48" s="84"/>
      <c r="D48" s="84"/>
      <c r="E48" s="84"/>
      <c r="F48" s="84"/>
      <c r="G48" s="84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274"/>
      <c r="W48" s="275"/>
    </row>
    <row r="49" spans="1:23" s="2" customFormat="1" ht="13.5" thickBot="1">
      <c r="A49" s="18"/>
      <c r="B49" s="220" t="s">
        <v>659</v>
      </c>
      <c r="C49" s="67"/>
      <c r="D49" s="67"/>
      <c r="E49" s="67"/>
      <c r="F49" s="67"/>
      <c r="G49" s="67"/>
      <c r="H49" s="76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8"/>
    </row>
    <row r="50" spans="2:23" ht="13.5" thickBot="1">
      <c r="B50" s="248" t="s">
        <v>874</v>
      </c>
      <c r="C50" s="120">
        <f>C12+C21+C32+C40+C43+C46+C49</f>
        <v>49165961</v>
      </c>
      <c r="D50" s="120">
        <f>D12+D21+D32+D40+D43+D46+D49</f>
        <v>14148545</v>
      </c>
      <c r="E50" s="120">
        <f>E12+E21+E32+E40+E43+E46+E49</f>
        <v>21564411</v>
      </c>
      <c r="F50" s="120">
        <f>F12+F21+F32+F40+F43+F46+F49</f>
        <v>9780381</v>
      </c>
      <c r="G50" s="120">
        <f>G12+G21+G32+G40+G43+G46+G49</f>
        <v>27405219</v>
      </c>
      <c r="H50" s="120">
        <f aca="true" t="shared" si="6" ref="H50:V50">H12+H21+H32+H35+H40+H43+H46+H49</f>
        <v>1042237288</v>
      </c>
      <c r="I50" s="120">
        <f t="shared" si="6"/>
        <v>173029598</v>
      </c>
      <c r="J50" s="120">
        <f t="shared" si="6"/>
        <v>13640586</v>
      </c>
      <c r="K50" s="120">
        <f t="shared" si="6"/>
        <v>11852007</v>
      </c>
      <c r="L50" s="120">
        <f t="shared" si="6"/>
        <v>18622902</v>
      </c>
      <c r="M50" s="120">
        <f t="shared" si="6"/>
        <v>74985735</v>
      </c>
      <c r="N50" s="120">
        <f t="shared" si="6"/>
        <v>59959727</v>
      </c>
      <c r="O50" s="120">
        <f t="shared" si="6"/>
        <v>232970411</v>
      </c>
      <c r="P50" s="120">
        <f t="shared" si="6"/>
        <v>31888924</v>
      </c>
      <c r="Q50" s="120">
        <f t="shared" si="6"/>
        <v>16751544</v>
      </c>
      <c r="R50" s="120">
        <f t="shared" si="6"/>
        <v>13930125</v>
      </c>
      <c r="S50" s="120">
        <f t="shared" si="6"/>
        <v>23999215</v>
      </c>
      <c r="T50" s="120">
        <f t="shared" si="6"/>
        <v>89793000</v>
      </c>
      <c r="U50" s="120">
        <f t="shared" si="6"/>
        <v>293919421</v>
      </c>
      <c r="V50" s="120">
        <f t="shared" si="6"/>
        <v>1162755000</v>
      </c>
      <c r="W50" s="121">
        <f>SUM(C50:V50)</f>
        <v>3382400000</v>
      </c>
    </row>
    <row r="51" spans="2:73" ht="12.75" customHeight="1">
      <c r="B51" s="350" t="s">
        <v>665</v>
      </c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0"/>
      <c r="BT51" s="350"/>
      <c r="BU51" s="350"/>
    </row>
  </sheetData>
  <sheetProtection/>
  <mergeCells count="10">
    <mergeCell ref="B51:BU51"/>
    <mergeCell ref="B47:W47"/>
    <mergeCell ref="B2:W2"/>
    <mergeCell ref="B4:W4"/>
    <mergeCell ref="B13:W13"/>
    <mergeCell ref="B22:W22"/>
    <mergeCell ref="B36:W36"/>
    <mergeCell ref="B41:W41"/>
    <mergeCell ref="B44:W44"/>
    <mergeCell ref="B33:W33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47"/>
  <sheetViews>
    <sheetView zoomScalePageLayoutView="0" workbookViewId="0" topLeftCell="P31">
      <selection activeCell="V46" sqref="V46"/>
    </sheetView>
  </sheetViews>
  <sheetFormatPr defaultColWidth="11.421875" defaultRowHeight="12.75"/>
  <cols>
    <col min="1" max="1" width="3.421875" style="0" customWidth="1"/>
    <col min="2" max="2" width="46.00390625" style="0" customWidth="1"/>
    <col min="3" max="3" width="15.00390625" style="0" customWidth="1"/>
    <col min="4" max="4" width="12.8515625" style="0" bestFit="1" customWidth="1"/>
    <col min="5" max="5" width="13.140625" style="0" bestFit="1" customWidth="1"/>
    <col min="6" max="6" width="20.8515625" style="0" customWidth="1"/>
    <col min="7" max="7" width="21.7109375" style="0" customWidth="1"/>
    <col min="8" max="8" width="17.28125" style="0" customWidth="1"/>
    <col min="9" max="9" width="12.8515625" style="0" bestFit="1" customWidth="1"/>
    <col min="10" max="10" width="15.28125" style="0" customWidth="1"/>
    <col min="11" max="11" width="18.140625" style="0" customWidth="1"/>
    <col min="12" max="12" width="20.28125" style="0" customWidth="1"/>
    <col min="13" max="13" width="21.421875" style="0" bestFit="1" customWidth="1"/>
    <col min="14" max="16" width="20.7109375" style="0" bestFit="1" customWidth="1"/>
    <col min="17" max="17" width="22.8515625" style="0" bestFit="1" customWidth="1"/>
    <col min="18" max="18" width="19.140625" style="0" customWidth="1"/>
    <col min="19" max="19" width="18.7109375" style="0" customWidth="1"/>
    <col min="20" max="20" width="16.28125" style="0" bestFit="1" customWidth="1"/>
    <col min="21" max="22" width="17.8515625" style="0" customWidth="1"/>
  </cols>
  <sheetData>
    <row r="1" ht="13.5" thickBot="1"/>
    <row r="2" spans="2:22" ht="13.5" thickBot="1">
      <c r="B2" s="347" t="s">
        <v>100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9"/>
    </row>
    <row r="3" spans="2:22" ht="36.75" thickBot="1">
      <c r="B3" s="49" t="s">
        <v>354</v>
      </c>
      <c r="C3" s="50" t="s">
        <v>458</v>
      </c>
      <c r="D3" s="277" t="s">
        <v>459</v>
      </c>
      <c r="E3" s="277" t="s">
        <v>269</v>
      </c>
      <c r="F3" s="277" t="s">
        <v>1097</v>
      </c>
      <c r="G3" s="277" t="s">
        <v>1098</v>
      </c>
      <c r="H3" s="277" t="s">
        <v>647</v>
      </c>
      <c r="I3" s="277" t="s">
        <v>244</v>
      </c>
      <c r="J3" s="277" t="s">
        <v>460</v>
      </c>
      <c r="K3" s="277" t="s">
        <v>461</v>
      </c>
      <c r="L3" s="277" t="s">
        <v>462</v>
      </c>
      <c r="M3" s="277" t="s">
        <v>463</v>
      </c>
      <c r="N3" s="277" t="s">
        <v>648</v>
      </c>
      <c r="O3" s="277" t="s">
        <v>464</v>
      </c>
      <c r="P3" s="277" t="s">
        <v>465</v>
      </c>
      <c r="Q3" s="277" t="s">
        <v>649</v>
      </c>
      <c r="R3" s="277" t="s">
        <v>466</v>
      </c>
      <c r="S3" s="277" t="s">
        <v>1084</v>
      </c>
      <c r="T3" s="49" t="s">
        <v>467</v>
      </c>
      <c r="U3" s="49" t="s">
        <v>469</v>
      </c>
      <c r="V3" s="157" t="s">
        <v>549</v>
      </c>
    </row>
    <row r="4" spans="2:22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52"/>
    </row>
    <row r="5" spans="2:22" ht="12.75" customHeight="1">
      <c r="B5" s="217" t="s">
        <v>571</v>
      </c>
      <c r="C5" s="69">
        <v>4544865</v>
      </c>
      <c r="D5" s="69">
        <v>10114432</v>
      </c>
      <c r="E5" s="69">
        <v>5415043</v>
      </c>
      <c r="F5" s="69">
        <v>5093421</v>
      </c>
      <c r="G5" s="69">
        <v>1450722</v>
      </c>
      <c r="H5" s="69">
        <v>4657710</v>
      </c>
      <c r="I5" s="69">
        <v>6798781</v>
      </c>
      <c r="J5" s="69">
        <v>5953720</v>
      </c>
      <c r="K5" s="69">
        <v>9061970</v>
      </c>
      <c r="L5" s="69">
        <v>2503548</v>
      </c>
      <c r="M5" s="69">
        <v>58476849</v>
      </c>
      <c r="N5" s="69">
        <v>9646064</v>
      </c>
      <c r="O5" s="69">
        <v>10231194</v>
      </c>
      <c r="P5" s="69">
        <v>6367510</v>
      </c>
      <c r="Q5" s="69">
        <v>9204445</v>
      </c>
      <c r="R5" s="69">
        <v>34080937</v>
      </c>
      <c r="S5" s="69">
        <v>2119325</v>
      </c>
      <c r="T5" s="69">
        <v>102413677</v>
      </c>
      <c r="U5" s="69">
        <v>326149074</v>
      </c>
      <c r="V5" s="100">
        <f aca="true" t="shared" si="0" ref="V5:V12">SUM(C5:U5)</f>
        <v>614283287</v>
      </c>
    </row>
    <row r="6" spans="2:22" ht="12.75">
      <c r="B6" s="218" t="s">
        <v>572</v>
      </c>
      <c r="C6" s="71">
        <v>1030959</v>
      </c>
      <c r="D6" s="71"/>
      <c r="E6" s="71">
        <v>40268763</v>
      </c>
      <c r="F6" s="71">
        <v>172085</v>
      </c>
      <c r="G6" s="71">
        <v>1860000</v>
      </c>
      <c r="H6" s="71">
        <v>1565353</v>
      </c>
      <c r="I6" s="71">
        <v>392000</v>
      </c>
      <c r="J6" s="71">
        <v>9200881</v>
      </c>
      <c r="K6" s="71">
        <v>5540000</v>
      </c>
      <c r="L6" s="71">
        <v>8083364</v>
      </c>
      <c r="M6" s="71">
        <v>39580296</v>
      </c>
      <c r="N6" s="71">
        <v>24742117</v>
      </c>
      <c r="O6" s="71">
        <v>7494236</v>
      </c>
      <c r="P6" s="71">
        <v>4744909</v>
      </c>
      <c r="Q6" s="71">
        <v>8951923</v>
      </c>
      <c r="R6" s="71">
        <v>10367967</v>
      </c>
      <c r="S6" s="71">
        <v>348300</v>
      </c>
      <c r="T6" s="71">
        <v>338545531</v>
      </c>
      <c r="U6" s="71">
        <v>50742846</v>
      </c>
      <c r="V6" s="99">
        <f t="shared" si="0"/>
        <v>553631530</v>
      </c>
    </row>
    <row r="7" spans="2:22" ht="12.75">
      <c r="B7" s="218" t="s">
        <v>573</v>
      </c>
      <c r="C7" s="71">
        <v>765968</v>
      </c>
      <c r="D7" s="71">
        <v>1404824</v>
      </c>
      <c r="E7" s="71">
        <v>5230813</v>
      </c>
      <c r="F7" s="71">
        <v>726614</v>
      </c>
      <c r="G7" s="71">
        <v>447197</v>
      </c>
      <c r="H7" s="71">
        <v>820898</v>
      </c>
      <c r="I7" s="71">
        <v>992795</v>
      </c>
      <c r="J7" s="71">
        <v>1993155</v>
      </c>
      <c r="K7" s="71">
        <v>1958262</v>
      </c>
      <c r="L7" s="71">
        <v>1354274</v>
      </c>
      <c r="M7" s="71">
        <v>13066144</v>
      </c>
      <c r="N7" s="71">
        <v>4235305</v>
      </c>
      <c r="O7" s="71">
        <v>2338130</v>
      </c>
      <c r="P7" s="71">
        <v>1431341</v>
      </c>
      <c r="Q7" s="71">
        <v>2390168</v>
      </c>
      <c r="R7" s="71">
        <v>13029629</v>
      </c>
      <c r="S7" s="71">
        <v>333078</v>
      </c>
      <c r="T7" s="71">
        <v>42172647</v>
      </c>
      <c r="U7" s="71">
        <v>48141288</v>
      </c>
      <c r="V7" s="99">
        <f t="shared" si="0"/>
        <v>142832530</v>
      </c>
    </row>
    <row r="8" spans="2:22" ht="24">
      <c r="B8" s="218" t="s">
        <v>574</v>
      </c>
      <c r="C8" s="71">
        <v>3355845</v>
      </c>
      <c r="D8" s="71">
        <v>7972512</v>
      </c>
      <c r="E8" s="71">
        <v>3025259</v>
      </c>
      <c r="F8" s="71">
        <v>2779511</v>
      </c>
      <c r="G8" s="71">
        <v>1148913</v>
      </c>
      <c r="H8" s="71">
        <v>2584715</v>
      </c>
      <c r="I8" s="71">
        <v>4434658</v>
      </c>
      <c r="J8" s="71">
        <v>3710598</v>
      </c>
      <c r="K8" s="71">
        <v>4721950</v>
      </c>
      <c r="L8" s="71">
        <v>2017515</v>
      </c>
      <c r="M8" s="71">
        <v>25445211</v>
      </c>
      <c r="N8" s="71">
        <v>6157620</v>
      </c>
      <c r="O8" s="71">
        <v>6376154</v>
      </c>
      <c r="P8" s="71">
        <v>3495122</v>
      </c>
      <c r="Q8" s="71">
        <v>5118406</v>
      </c>
      <c r="R8" s="71">
        <v>14361346</v>
      </c>
      <c r="S8" s="71">
        <v>1125769</v>
      </c>
      <c r="T8" s="71">
        <v>54764160</v>
      </c>
      <c r="U8" s="71">
        <v>171307783</v>
      </c>
      <c r="V8" s="99">
        <f t="shared" si="0"/>
        <v>323903047</v>
      </c>
    </row>
    <row r="9" spans="2:22" ht="12.75" customHeight="1">
      <c r="B9" s="218" t="s">
        <v>575</v>
      </c>
      <c r="C9" s="71">
        <v>16605005</v>
      </c>
      <c r="D9" s="71">
        <v>41155992</v>
      </c>
      <c r="E9" s="71">
        <v>13143156</v>
      </c>
      <c r="F9" s="71">
        <v>11217433</v>
      </c>
      <c r="G9" s="71">
        <v>5680465</v>
      </c>
      <c r="H9" s="71">
        <v>10299002</v>
      </c>
      <c r="I9" s="71">
        <v>19889404</v>
      </c>
      <c r="J9" s="71">
        <v>15714824</v>
      </c>
      <c r="K9" s="71">
        <v>17284979</v>
      </c>
      <c r="L9" s="71">
        <v>9242144</v>
      </c>
      <c r="M9" s="71">
        <v>86056610</v>
      </c>
      <c r="N9" s="71">
        <v>25347631</v>
      </c>
      <c r="O9" s="71">
        <v>25422416</v>
      </c>
      <c r="P9" s="71">
        <v>14001114</v>
      </c>
      <c r="Q9" s="71">
        <v>20451719</v>
      </c>
      <c r="R9" s="71">
        <v>77403749</v>
      </c>
      <c r="S9" s="71">
        <v>4491360</v>
      </c>
      <c r="T9" s="71">
        <v>177917232</v>
      </c>
      <c r="U9" s="71">
        <v>594283620</v>
      </c>
      <c r="V9" s="99">
        <f t="shared" si="0"/>
        <v>1185607855</v>
      </c>
    </row>
    <row r="10" spans="2:22" ht="12.75">
      <c r="B10" s="218" t="s">
        <v>576</v>
      </c>
      <c r="C10" s="71">
        <v>4875815</v>
      </c>
      <c r="D10" s="71">
        <v>7023688</v>
      </c>
      <c r="E10" s="71">
        <v>12965624</v>
      </c>
      <c r="F10" s="71">
        <v>5235788</v>
      </c>
      <c r="G10" s="71">
        <v>1516500</v>
      </c>
      <c r="H10" s="71">
        <v>6167509</v>
      </c>
      <c r="I10" s="71">
        <v>9237653</v>
      </c>
      <c r="J10" s="71">
        <v>6276930</v>
      </c>
      <c r="K10" s="71">
        <v>14670284</v>
      </c>
      <c r="L10" s="71">
        <v>2401275</v>
      </c>
      <c r="M10" s="71">
        <v>81713611</v>
      </c>
      <c r="N10" s="71">
        <v>8755824</v>
      </c>
      <c r="O10" s="71">
        <v>7728282</v>
      </c>
      <c r="P10" s="71">
        <v>7601680</v>
      </c>
      <c r="Q10" s="71">
        <v>11199956</v>
      </c>
      <c r="R10" s="71">
        <v>77969288</v>
      </c>
      <c r="S10" s="71">
        <v>2565373</v>
      </c>
      <c r="T10" s="71">
        <v>111708275</v>
      </c>
      <c r="U10" s="71">
        <v>215568506</v>
      </c>
      <c r="V10" s="99">
        <f t="shared" si="0"/>
        <v>595181861</v>
      </c>
    </row>
    <row r="11" spans="2:22" ht="12.75">
      <c r="B11" s="218" t="s">
        <v>877</v>
      </c>
      <c r="C11" s="71">
        <v>1385870</v>
      </c>
      <c r="D11" s="71">
        <v>3569069</v>
      </c>
      <c r="E11" s="71">
        <v>11493709</v>
      </c>
      <c r="F11" s="71">
        <v>1250667</v>
      </c>
      <c r="G11" s="71">
        <v>448178</v>
      </c>
      <c r="H11" s="71">
        <v>1404698</v>
      </c>
      <c r="I11" s="71">
        <v>24604410</v>
      </c>
      <c r="J11" s="71">
        <v>2817955</v>
      </c>
      <c r="K11" s="71">
        <v>2571093</v>
      </c>
      <c r="L11" s="71">
        <v>1212062</v>
      </c>
      <c r="M11" s="71">
        <v>14795094</v>
      </c>
      <c r="N11" s="71">
        <v>4674472</v>
      </c>
      <c r="O11" s="71">
        <v>2712300</v>
      </c>
      <c r="P11" s="71">
        <v>2076246</v>
      </c>
      <c r="Q11" s="71">
        <v>2667711</v>
      </c>
      <c r="R11" s="71">
        <v>67176672</v>
      </c>
      <c r="S11" s="71">
        <v>588042</v>
      </c>
      <c r="T11" s="71">
        <v>55317198</v>
      </c>
      <c r="U11" s="71">
        <v>82198972</v>
      </c>
      <c r="V11" s="99">
        <f t="shared" si="0"/>
        <v>282964418</v>
      </c>
    </row>
    <row r="12" spans="2:22" ht="13.5" thickBot="1">
      <c r="B12" s="220" t="s">
        <v>353</v>
      </c>
      <c r="C12" s="67">
        <f>SUM(C5:C11)</f>
        <v>32564327</v>
      </c>
      <c r="D12" s="67">
        <f aca="true" t="shared" si="1" ref="D12:U12">SUM(D5:D11)</f>
        <v>71240517</v>
      </c>
      <c r="E12" s="67">
        <f t="shared" si="1"/>
        <v>91542367</v>
      </c>
      <c r="F12" s="67">
        <f t="shared" si="1"/>
        <v>26475519</v>
      </c>
      <c r="G12" s="67">
        <f t="shared" si="1"/>
        <v>12551975</v>
      </c>
      <c r="H12" s="67">
        <f t="shared" si="1"/>
        <v>27499885</v>
      </c>
      <c r="I12" s="67">
        <f t="shared" si="1"/>
        <v>66349701</v>
      </c>
      <c r="J12" s="67">
        <f t="shared" si="1"/>
        <v>45668063</v>
      </c>
      <c r="K12" s="67">
        <f t="shared" si="1"/>
        <v>55808538</v>
      </c>
      <c r="L12" s="67">
        <f t="shared" si="1"/>
        <v>26814182</v>
      </c>
      <c r="M12" s="67">
        <f t="shared" si="1"/>
        <v>319133815</v>
      </c>
      <c r="N12" s="67">
        <f t="shared" si="1"/>
        <v>83559033</v>
      </c>
      <c r="O12" s="67">
        <f t="shared" si="1"/>
        <v>62302712</v>
      </c>
      <c r="P12" s="67">
        <f t="shared" si="1"/>
        <v>39717922</v>
      </c>
      <c r="Q12" s="67">
        <f t="shared" si="1"/>
        <v>59984328</v>
      </c>
      <c r="R12" s="67">
        <f t="shared" si="1"/>
        <v>294389588</v>
      </c>
      <c r="S12" s="67">
        <f t="shared" si="1"/>
        <v>11571247</v>
      </c>
      <c r="T12" s="67">
        <f t="shared" si="1"/>
        <v>882838720</v>
      </c>
      <c r="U12" s="67">
        <f t="shared" si="1"/>
        <v>1488392089</v>
      </c>
      <c r="V12" s="68">
        <f t="shared" si="0"/>
        <v>3698404528</v>
      </c>
    </row>
    <row r="13" spans="2:22" ht="13.5" thickBot="1">
      <c r="B13" s="378" t="s">
        <v>1083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80"/>
    </row>
    <row r="14" spans="2:22" ht="12.75" customHeight="1">
      <c r="B14" s="217" t="s">
        <v>577</v>
      </c>
      <c r="C14" s="69">
        <v>479031</v>
      </c>
      <c r="D14" s="146">
        <v>334450</v>
      </c>
      <c r="E14" s="146">
        <v>810324</v>
      </c>
      <c r="F14" s="69">
        <v>1740868</v>
      </c>
      <c r="G14" s="69">
        <v>185907</v>
      </c>
      <c r="H14" s="69">
        <v>1041193</v>
      </c>
      <c r="I14" s="69">
        <v>275046</v>
      </c>
      <c r="J14" s="69">
        <v>371386</v>
      </c>
      <c r="K14" s="69">
        <v>244935</v>
      </c>
      <c r="L14" s="69">
        <v>658892</v>
      </c>
      <c r="M14" s="69">
        <v>89076776</v>
      </c>
      <c r="N14" s="69">
        <v>3876821</v>
      </c>
      <c r="O14" s="69">
        <v>22188168</v>
      </c>
      <c r="P14" s="69">
        <v>638850</v>
      </c>
      <c r="Q14" s="69">
        <v>5981761</v>
      </c>
      <c r="R14" s="69">
        <v>3361644</v>
      </c>
      <c r="S14" s="69">
        <v>676289</v>
      </c>
      <c r="T14" s="69">
        <v>19536147</v>
      </c>
      <c r="U14" s="69">
        <v>20431443</v>
      </c>
      <c r="V14" s="100">
        <f aca="true" t="shared" si="2" ref="V14:V21">SUM(C14:U14)</f>
        <v>171909931</v>
      </c>
    </row>
    <row r="15" spans="2:22" ht="12.75">
      <c r="B15" s="218" t="s">
        <v>578</v>
      </c>
      <c r="C15" s="71">
        <v>116280</v>
      </c>
      <c r="D15" s="115">
        <v>104838</v>
      </c>
      <c r="E15" s="115">
        <v>323384</v>
      </c>
      <c r="F15" s="71">
        <v>709146</v>
      </c>
      <c r="G15" s="71">
        <v>240916</v>
      </c>
      <c r="H15" s="71">
        <v>427061</v>
      </c>
      <c r="I15" s="71">
        <v>76812</v>
      </c>
      <c r="J15" s="71">
        <v>75447</v>
      </c>
      <c r="K15" s="71">
        <v>23523</v>
      </c>
      <c r="L15" s="71">
        <v>25819</v>
      </c>
      <c r="M15" s="71">
        <v>1728294</v>
      </c>
      <c r="N15" s="71">
        <v>487752</v>
      </c>
      <c r="O15" s="71">
        <v>163587</v>
      </c>
      <c r="P15" s="71">
        <v>81362</v>
      </c>
      <c r="Q15" s="71">
        <v>2164358</v>
      </c>
      <c r="R15" s="71">
        <v>1911202</v>
      </c>
      <c r="S15" s="71">
        <v>69600</v>
      </c>
      <c r="T15" s="71">
        <v>4244618</v>
      </c>
      <c r="U15" s="71">
        <v>2584099</v>
      </c>
      <c r="V15" s="99">
        <f t="shared" si="2"/>
        <v>15558098</v>
      </c>
    </row>
    <row r="16" spans="2:22" ht="12.75">
      <c r="B16" s="218" t="s">
        <v>579</v>
      </c>
      <c r="C16" s="71">
        <v>15500</v>
      </c>
      <c r="D16" s="115">
        <v>21600</v>
      </c>
      <c r="E16" s="115">
        <v>40348</v>
      </c>
      <c r="F16" s="71">
        <v>33524</v>
      </c>
      <c r="G16" s="73"/>
      <c r="H16" s="71">
        <v>50194</v>
      </c>
      <c r="I16" s="71">
        <v>37752</v>
      </c>
      <c r="J16" s="71">
        <v>19695</v>
      </c>
      <c r="K16" s="71">
        <v>2708887</v>
      </c>
      <c r="L16" s="71">
        <v>36874</v>
      </c>
      <c r="M16" s="71">
        <v>10690061</v>
      </c>
      <c r="N16" s="71">
        <v>252734</v>
      </c>
      <c r="O16" s="71">
        <v>12174677</v>
      </c>
      <c r="P16" s="71">
        <v>12000</v>
      </c>
      <c r="Q16" s="71">
        <v>137850</v>
      </c>
      <c r="R16" s="71">
        <v>586298</v>
      </c>
      <c r="S16" s="73"/>
      <c r="T16" s="71">
        <v>3445676</v>
      </c>
      <c r="U16" s="71">
        <v>3268004</v>
      </c>
      <c r="V16" s="99">
        <f t="shared" si="2"/>
        <v>33531674</v>
      </c>
    </row>
    <row r="17" spans="2:22" ht="12.75">
      <c r="B17" s="218" t="s">
        <v>580</v>
      </c>
      <c r="C17" s="71">
        <v>51575</v>
      </c>
      <c r="D17" s="115">
        <v>57927</v>
      </c>
      <c r="E17" s="115">
        <v>11829</v>
      </c>
      <c r="F17" s="71">
        <v>148259</v>
      </c>
      <c r="G17" s="71">
        <v>41400</v>
      </c>
      <c r="H17" s="71">
        <v>62805</v>
      </c>
      <c r="I17" s="71">
        <v>43945</v>
      </c>
      <c r="J17" s="71">
        <v>52535</v>
      </c>
      <c r="K17" s="71">
        <v>130750</v>
      </c>
      <c r="L17" s="71">
        <v>78660</v>
      </c>
      <c r="M17" s="71">
        <v>320490</v>
      </c>
      <c r="N17" s="71">
        <v>116349</v>
      </c>
      <c r="O17" s="71">
        <v>490413</v>
      </c>
      <c r="P17" s="71">
        <v>69601</v>
      </c>
      <c r="Q17" s="71">
        <v>37296</v>
      </c>
      <c r="R17" s="71">
        <v>2078712</v>
      </c>
      <c r="S17" s="71">
        <v>93150</v>
      </c>
      <c r="T17" s="71">
        <v>1141443</v>
      </c>
      <c r="U17" s="71">
        <v>1058158</v>
      </c>
      <c r="V17" s="99">
        <f t="shared" si="2"/>
        <v>6085297</v>
      </c>
    </row>
    <row r="18" spans="2:22" ht="24">
      <c r="B18" s="218" t="s">
        <v>621</v>
      </c>
      <c r="C18" s="71"/>
      <c r="D18" s="115">
        <v>2001</v>
      </c>
      <c r="E18" s="115">
        <v>3678</v>
      </c>
      <c r="F18" s="71">
        <v>51998</v>
      </c>
      <c r="G18" s="73"/>
      <c r="H18" s="71">
        <v>12720</v>
      </c>
      <c r="I18" s="73">
        <v>1065</v>
      </c>
      <c r="J18" s="71">
        <v>6893</v>
      </c>
      <c r="K18" s="71">
        <v>2715</v>
      </c>
      <c r="L18" s="71">
        <v>672</v>
      </c>
      <c r="M18" s="71">
        <v>329740</v>
      </c>
      <c r="N18" s="73">
        <v>20000</v>
      </c>
      <c r="O18" s="71">
        <v>10797</v>
      </c>
      <c r="P18" s="71">
        <v>4500</v>
      </c>
      <c r="Q18" s="71">
        <v>3227</v>
      </c>
      <c r="R18" s="71">
        <v>1001433</v>
      </c>
      <c r="S18" s="73"/>
      <c r="T18" s="71">
        <v>628132</v>
      </c>
      <c r="U18" s="71">
        <v>298685</v>
      </c>
      <c r="V18" s="99">
        <f t="shared" si="2"/>
        <v>2378256</v>
      </c>
    </row>
    <row r="19" spans="2:22" ht="12.75">
      <c r="B19" s="218" t="s">
        <v>581</v>
      </c>
      <c r="C19" s="71">
        <v>178227</v>
      </c>
      <c r="D19" s="71">
        <v>629863</v>
      </c>
      <c r="E19" s="71">
        <v>328032</v>
      </c>
      <c r="F19" s="71">
        <v>222050</v>
      </c>
      <c r="G19" s="71">
        <v>52509</v>
      </c>
      <c r="H19" s="71">
        <v>73278</v>
      </c>
      <c r="I19" s="71">
        <v>200193</v>
      </c>
      <c r="J19" s="71">
        <v>100602</v>
      </c>
      <c r="K19" s="71">
        <v>140104</v>
      </c>
      <c r="L19" s="71">
        <v>80730</v>
      </c>
      <c r="M19" s="71">
        <v>10082419</v>
      </c>
      <c r="N19" s="71">
        <v>140346</v>
      </c>
      <c r="O19" s="71">
        <v>5632546</v>
      </c>
      <c r="P19" s="71">
        <v>133858</v>
      </c>
      <c r="Q19" s="71">
        <v>5249609</v>
      </c>
      <c r="R19" s="71">
        <v>1291825</v>
      </c>
      <c r="S19" s="71">
        <v>50301</v>
      </c>
      <c r="T19" s="71">
        <v>22242818</v>
      </c>
      <c r="U19" s="71">
        <v>17794601</v>
      </c>
      <c r="V19" s="99">
        <f t="shared" si="2"/>
        <v>64623911</v>
      </c>
    </row>
    <row r="20" spans="2:22" ht="24">
      <c r="B20" s="218" t="s">
        <v>582</v>
      </c>
      <c r="C20" s="71">
        <v>23615</v>
      </c>
      <c r="D20" s="71">
        <v>8109</v>
      </c>
      <c r="E20" s="71">
        <v>35072</v>
      </c>
      <c r="F20" s="71">
        <v>77205</v>
      </c>
      <c r="G20" s="71"/>
      <c r="H20" s="71">
        <v>54000</v>
      </c>
      <c r="I20" s="71"/>
      <c r="J20" s="71">
        <v>28406</v>
      </c>
      <c r="K20" s="71">
        <v>8613</v>
      </c>
      <c r="L20" s="71"/>
      <c r="M20" s="297">
        <v>1722894</v>
      </c>
      <c r="N20" s="71">
        <v>37365</v>
      </c>
      <c r="O20" s="71">
        <v>44110</v>
      </c>
      <c r="P20" s="71"/>
      <c r="Q20" s="71">
        <v>48729</v>
      </c>
      <c r="R20" s="71">
        <v>825452</v>
      </c>
      <c r="S20" s="71">
        <v>8670</v>
      </c>
      <c r="T20" s="71">
        <v>2590196</v>
      </c>
      <c r="U20" s="71">
        <v>182400</v>
      </c>
      <c r="V20" s="99">
        <f t="shared" si="2"/>
        <v>5694836</v>
      </c>
    </row>
    <row r="21" spans="2:22" ht="13.5" thickBot="1">
      <c r="B21" s="220" t="s">
        <v>622</v>
      </c>
      <c r="C21" s="67">
        <f>SUM(C14:C20)</f>
        <v>864228</v>
      </c>
      <c r="D21" s="67">
        <f aca="true" t="shared" si="3" ref="D21:U21">SUM(D14:D20)</f>
        <v>1158788</v>
      </c>
      <c r="E21" s="67">
        <f t="shared" si="3"/>
        <v>1552667</v>
      </c>
      <c r="F21" s="67">
        <f t="shared" si="3"/>
        <v>2983050</v>
      </c>
      <c r="G21" s="67">
        <f t="shared" si="3"/>
        <v>520732</v>
      </c>
      <c r="H21" s="67">
        <f t="shared" si="3"/>
        <v>1721251</v>
      </c>
      <c r="I21" s="67">
        <f t="shared" si="3"/>
        <v>634813</v>
      </c>
      <c r="J21" s="67">
        <f t="shared" si="3"/>
        <v>654964</v>
      </c>
      <c r="K21" s="67">
        <f t="shared" si="3"/>
        <v>3259527</v>
      </c>
      <c r="L21" s="67">
        <f t="shared" si="3"/>
        <v>881647</v>
      </c>
      <c r="M21" s="67">
        <f>SUM(M14:M20)</f>
        <v>113950674</v>
      </c>
      <c r="N21" s="67">
        <f t="shared" si="3"/>
        <v>4931367</v>
      </c>
      <c r="O21" s="67">
        <f t="shared" si="3"/>
        <v>40704298</v>
      </c>
      <c r="P21" s="67">
        <f t="shared" si="3"/>
        <v>940171</v>
      </c>
      <c r="Q21" s="67">
        <f t="shared" si="3"/>
        <v>13622830</v>
      </c>
      <c r="R21" s="67">
        <f t="shared" si="3"/>
        <v>11056566</v>
      </c>
      <c r="S21" s="67">
        <f t="shared" si="3"/>
        <v>898010</v>
      </c>
      <c r="T21" s="67">
        <f t="shared" si="3"/>
        <v>53829030</v>
      </c>
      <c r="U21" s="67">
        <f t="shared" si="3"/>
        <v>45617390</v>
      </c>
      <c r="V21" s="68">
        <f t="shared" si="2"/>
        <v>299782003</v>
      </c>
    </row>
    <row r="22" spans="2:22" ht="13.5" thickBot="1">
      <c r="B22" s="378" t="s">
        <v>569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80"/>
    </row>
    <row r="23" spans="2:22" ht="12.75">
      <c r="B23" s="217" t="s">
        <v>583</v>
      </c>
      <c r="C23" s="69">
        <v>1600404</v>
      </c>
      <c r="D23" s="69">
        <v>1967705</v>
      </c>
      <c r="E23" s="69">
        <v>1595949</v>
      </c>
      <c r="F23" s="69">
        <v>1781900</v>
      </c>
      <c r="G23" s="69">
        <v>1026795</v>
      </c>
      <c r="H23" s="69">
        <v>1300849</v>
      </c>
      <c r="I23" s="69">
        <v>997150</v>
      </c>
      <c r="J23" s="69">
        <v>1335635</v>
      </c>
      <c r="K23" s="69">
        <v>35747748</v>
      </c>
      <c r="L23" s="69">
        <v>626748</v>
      </c>
      <c r="M23" s="69">
        <v>35660748</v>
      </c>
      <c r="N23" s="69">
        <v>2725872</v>
      </c>
      <c r="O23" s="69">
        <v>2555576</v>
      </c>
      <c r="P23" s="69">
        <v>1678479</v>
      </c>
      <c r="Q23" s="69">
        <v>2196165</v>
      </c>
      <c r="R23" s="69">
        <v>5418571</v>
      </c>
      <c r="S23" s="69">
        <v>115921</v>
      </c>
      <c r="T23" s="69">
        <v>32070114</v>
      </c>
      <c r="U23" s="69">
        <v>42179581</v>
      </c>
      <c r="V23" s="100">
        <f aca="true" t="shared" si="4" ref="V23:V32">SUM(C23:U23)</f>
        <v>172581910</v>
      </c>
    </row>
    <row r="24" spans="2:22" ht="12.75">
      <c r="B24" s="218" t="s">
        <v>584</v>
      </c>
      <c r="C24" s="71">
        <v>85071</v>
      </c>
      <c r="D24" s="71">
        <v>76797</v>
      </c>
      <c r="E24" s="71">
        <v>91598</v>
      </c>
      <c r="F24" s="71">
        <v>946357</v>
      </c>
      <c r="G24" s="71">
        <v>1354269</v>
      </c>
      <c r="H24" s="71">
        <v>464715</v>
      </c>
      <c r="I24" s="71">
        <v>4922680</v>
      </c>
      <c r="J24" s="71">
        <v>117990</v>
      </c>
      <c r="K24" s="71">
        <v>1895956</v>
      </c>
      <c r="L24" s="71">
        <v>1593549</v>
      </c>
      <c r="M24" s="71">
        <v>18135568</v>
      </c>
      <c r="N24" s="71">
        <v>2373794</v>
      </c>
      <c r="O24" s="71">
        <v>3697340</v>
      </c>
      <c r="P24" s="71">
        <v>5061440</v>
      </c>
      <c r="Q24" s="71">
        <v>1791275</v>
      </c>
      <c r="R24" s="71">
        <v>19472563</v>
      </c>
      <c r="S24" s="71">
        <v>591444</v>
      </c>
      <c r="T24" s="71">
        <v>55644468</v>
      </c>
      <c r="U24" s="71">
        <v>90451014</v>
      </c>
      <c r="V24" s="99">
        <f t="shared" si="4"/>
        <v>208767888</v>
      </c>
    </row>
    <row r="25" spans="2:22" ht="24">
      <c r="B25" s="219" t="s">
        <v>677</v>
      </c>
      <c r="C25" s="71">
        <v>161224</v>
      </c>
      <c r="D25" s="73"/>
      <c r="E25" s="73"/>
      <c r="F25" s="71">
        <v>2492000</v>
      </c>
      <c r="G25" s="71"/>
      <c r="H25" s="73"/>
      <c r="I25" s="71">
        <v>11283172</v>
      </c>
      <c r="J25" s="71">
        <v>182001</v>
      </c>
      <c r="K25" s="71">
        <v>2194658</v>
      </c>
      <c r="L25" s="71">
        <v>2220000</v>
      </c>
      <c r="M25" s="71">
        <v>32162234</v>
      </c>
      <c r="N25" s="71">
        <v>1418059</v>
      </c>
      <c r="O25" s="71">
        <v>1062472</v>
      </c>
      <c r="P25" s="71">
        <v>4769055</v>
      </c>
      <c r="Q25" s="71">
        <v>4546853</v>
      </c>
      <c r="R25" s="71">
        <v>9597273</v>
      </c>
      <c r="S25" s="71">
        <v>1413496</v>
      </c>
      <c r="T25" s="71">
        <v>1152000</v>
      </c>
      <c r="U25" s="71">
        <v>14495462</v>
      </c>
      <c r="V25" s="99">
        <f t="shared" si="4"/>
        <v>89149959</v>
      </c>
    </row>
    <row r="26" spans="2:22" ht="36">
      <c r="B26" s="218" t="s">
        <v>681</v>
      </c>
      <c r="C26" s="71">
        <v>1518348</v>
      </c>
      <c r="D26" s="71">
        <v>2112962</v>
      </c>
      <c r="E26" s="71">
        <v>4668779</v>
      </c>
      <c r="F26" s="71">
        <v>1728099</v>
      </c>
      <c r="G26" s="71">
        <v>1648333</v>
      </c>
      <c r="H26" s="71">
        <v>1722952</v>
      </c>
      <c r="I26" s="71">
        <v>1947875</v>
      </c>
      <c r="J26" s="71">
        <v>1962855</v>
      </c>
      <c r="K26" s="71">
        <v>14699419</v>
      </c>
      <c r="L26" s="71">
        <v>1619532</v>
      </c>
      <c r="M26" s="71">
        <v>47288087</v>
      </c>
      <c r="N26" s="71">
        <v>3230781</v>
      </c>
      <c r="O26" s="71">
        <v>4320706</v>
      </c>
      <c r="P26" s="71">
        <v>3397435</v>
      </c>
      <c r="Q26" s="71">
        <v>5989430</v>
      </c>
      <c r="R26" s="71">
        <v>15010581</v>
      </c>
      <c r="S26" s="71">
        <v>1491652</v>
      </c>
      <c r="T26" s="71">
        <v>39901763</v>
      </c>
      <c r="U26" s="71">
        <v>32178142</v>
      </c>
      <c r="V26" s="99">
        <f t="shared" si="4"/>
        <v>186437731</v>
      </c>
    </row>
    <row r="27" spans="2:22" ht="12.75">
      <c r="B27" s="218" t="s">
        <v>587</v>
      </c>
      <c r="C27" s="71"/>
      <c r="D27" s="71"/>
      <c r="E27" s="71"/>
      <c r="F27" s="71">
        <v>2350000</v>
      </c>
      <c r="G27" s="71"/>
      <c r="H27" s="71"/>
      <c r="I27" s="71"/>
      <c r="J27" s="71"/>
      <c r="K27" s="71"/>
      <c r="L27" s="71"/>
      <c r="M27" s="297">
        <v>2989749</v>
      </c>
      <c r="N27" s="71">
        <v>1836000</v>
      </c>
      <c r="O27" s="71"/>
      <c r="P27" s="71"/>
      <c r="Q27" s="71">
        <v>36546447</v>
      </c>
      <c r="R27" s="71">
        <v>100000</v>
      </c>
      <c r="S27" s="73"/>
      <c r="T27" s="71">
        <v>3097970</v>
      </c>
      <c r="U27" s="71">
        <v>3802</v>
      </c>
      <c r="V27" s="99">
        <f t="shared" si="4"/>
        <v>46923968</v>
      </c>
    </row>
    <row r="28" spans="2:22" ht="12.75">
      <c r="B28" s="218" t="s">
        <v>585</v>
      </c>
      <c r="C28" s="71">
        <v>437731</v>
      </c>
      <c r="D28" s="71">
        <v>467709</v>
      </c>
      <c r="E28" s="71">
        <v>903583</v>
      </c>
      <c r="F28" s="71">
        <v>1124647</v>
      </c>
      <c r="G28" s="71">
        <v>440655</v>
      </c>
      <c r="H28" s="71">
        <v>1078185</v>
      </c>
      <c r="I28" s="71">
        <v>857909</v>
      </c>
      <c r="J28" s="71">
        <v>874842</v>
      </c>
      <c r="K28" s="71">
        <v>6302834</v>
      </c>
      <c r="L28" s="71">
        <v>1194979</v>
      </c>
      <c r="M28" s="71">
        <v>45783585</v>
      </c>
      <c r="N28" s="71">
        <v>5974187</v>
      </c>
      <c r="O28" s="71">
        <v>1191049</v>
      </c>
      <c r="P28" s="71">
        <v>666394</v>
      </c>
      <c r="Q28" s="71">
        <v>795921</v>
      </c>
      <c r="R28" s="73">
        <v>2987495</v>
      </c>
      <c r="S28" s="71">
        <v>60153</v>
      </c>
      <c r="T28" s="71">
        <v>20753726</v>
      </c>
      <c r="U28" s="71">
        <v>16578467</v>
      </c>
      <c r="V28" s="99">
        <f t="shared" si="4"/>
        <v>108474051</v>
      </c>
    </row>
    <row r="29" spans="2:22" ht="24">
      <c r="B29" s="218" t="s">
        <v>586</v>
      </c>
      <c r="C29" s="71">
        <v>24000</v>
      </c>
      <c r="D29" s="71"/>
      <c r="E29" s="71">
        <v>2182</v>
      </c>
      <c r="F29" s="71"/>
      <c r="G29" s="71">
        <v>606319</v>
      </c>
      <c r="H29" s="71">
        <v>2400001</v>
      </c>
      <c r="I29" s="71">
        <v>46460</v>
      </c>
      <c r="J29" s="73"/>
      <c r="K29" s="71"/>
      <c r="L29" s="71">
        <v>155400</v>
      </c>
      <c r="M29" s="71">
        <v>1384446</v>
      </c>
      <c r="N29" s="71"/>
      <c r="O29" s="71">
        <v>12918952</v>
      </c>
      <c r="P29" s="71">
        <v>205187</v>
      </c>
      <c r="Q29" s="71">
        <v>18851114</v>
      </c>
      <c r="R29" s="71">
        <v>446960</v>
      </c>
      <c r="S29" s="73"/>
      <c r="T29" s="71">
        <v>1301081</v>
      </c>
      <c r="U29" s="71">
        <v>50104</v>
      </c>
      <c r="V29" s="99">
        <f t="shared" si="4"/>
        <v>38392206</v>
      </c>
    </row>
    <row r="30" spans="2:22" ht="12.75">
      <c r="B30" s="218" t="s">
        <v>588</v>
      </c>
      <c r="C30" s="71">
        <v>594360</v>
      </c>
      <c r="D30" s="73">
        <v>1594600</v>
      </c>
      <c r="E30" s="71">
        <v>2594243</v>
      </c>
      <c r="F30" s="71">
        <v>1721867</v>
      </c>
      <c r="G30" s="71">
        <v>2114167</v>
      </c>
      <c r="H30" s="71">
        <v>181000</v>
      </c>
      <c r="I30" s="71">
        <v>12960240</v>
      </c>
      <c r="J30" s="71">
        <v>1012945</v>
      </c>
      <c r="K30" s="71">
        <v>754632</v>
      </c>
      <c r="L30" s="71">
        <v>563423</v>
      </c>
      <c r="M30" s="71">
        <v>21231462</v>
      </c>
      <c r="N30" s="71">
        <v>700000</v>
      </c>
      <c r="O30" s="71">
        <v>5933634</v>
      </c>
      <c r="P30" s="71">
        <v>2543480</v>
      </c>
      <c r="Q30" s="71">
        <v>10099242</v>
      </c>
      <c r="R30" s="71">
        <v>6395104</v>
      </c>
      <c r="S30" s="71">
        <v>399208</v>
      </c>
      <c r="T30" s="71">
        <v>26518913</v>
      </c>
      <c r="U30" s="71">
        <v>8113748</v>
      </c>
      <c r="V30" s="99">
        <f t="shared" si="4"/>
        <v>106026268</v>
      </c>
    </row>
    <row r="31" spans="2:22" ht="36">
      <c r="B31" s="219" t="s">
        <v>112</v>
      </c>
      <c r="C31" s="71"/>
      <c r="D31" s="7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>
        <v>2516927</v>
      </c>
      <c r="S31" s="71"/>
      <c r="T31" s="71"/>
      <c r="U31" s="71"/>
      <c r="V31" s="99">
        <f t="shared" si="4"/>
        <v>2516927</v>
      </c>
    </row>
    <row r="32" spans="2:22" s="2" customFormat="1" ht="13.5" thickBot="1">
      <c r="B32" s="220" t="s">
        <v>830</v>
      </c>
      <c r="C32" s="67">
        <f>SUM(C23:C31)</f>
        <v>4421138</v>
      </c>
      <c r="D32" s="67">
        <f aca="true" t="shared" si="5" ref="D32:U32">SUM(D23:D31)</f>
        <v>6219773</v>
      </c>
      <c r="E32" s="67">
        <f t="shared" si="5"/>
        <v>9856334</v>
      </c>
      <c r="F32" s="67">
        <f t="shared" si="5"/>
        <v>12144870</v>
      </c>
      <c r="G32" s="67">
        <f t="shared" si="5"/>
        <v>7190538</v>
      </c>
      <c r="H32" s="67">
        <f t="shared" si="5"/>
        <v>7147702</v>
      </c>
      <c r="I32" s="67">
        <f t="shared" si="5"/>
        <v>33015486</v>
      </c>
      <c r="J32" s="67">
        <f t="shared" si="5"/>
        <v>5486268</v>
      </c>
      <c r="K32" s="67">
        <f t="shared" si="5"/>
        <v>61595247</v>
      </c>
      <c r="L32" s="67">
        <f t="shared" si="5"/>
        <v>7973631</v>
      </c>
      <c r="M32" s="67">
        <f t="shared" si="5"/>
        <v>204635879</v>
      </c>
      <c r="N32" s="67">
        <f t="shared" si="5"/>
        <v>18258693</v>
      </c>
      <c r="O32" s="67">
        <f t="shared" si="5"/>
        <v>31679729</v>
      </c>
      <c r="P32" s="67">
        <f t="shared" si="5"/>
        <v>18321470</v>
      </c>
      <c r="Q32" s="67">
        <f t="shared" si="5"/>
        <v>80816447</v>
      </c>
      <c r="R32" s="67">
        <f t="shared" si="5"/>
        <v>61945474</v>
      </c>
      <c r="S32" s="67">
        <f t="shared" si="5"/>
        <v>4071874</v>
      </c>
      <c r="T32" s="67">
        <f t="shared" si="5"/>
        <v>180440035</v>
      </c>
      <c r="U32" s="67">
        <f t="shared" si="5"/>
        <v>204050320</v>
      </c>
      <c r="V32" s="68">
        <f t="shared" si="4"/>
        <v>959270908</v>
      </c>
    </row>
    <row r="33" spans="2:22" ht="13.5" thickBot="1">
      <c r="B33" s="378" t="s">
        <v>570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80"/>
    </row>
    <row r="34" spans="2:22" ht="12.75">
      <c r="B34" s="217" t="s">
        <v>589</v>
      </c>
      <c r="C34" s="81"/>
      <c r="D34" s="81"/>
      <c r="E34" s="69">
        <v>350940</v>
      </c>
      <c r="F34" s="69">
        <v>1039015</v>
      </c>
      <c r="G34" s="69"/>
      <c r="H34" s="69">
        <v>72636</v>
      </c>
      <c r="I34" s="69"/>
      <c r="J34" s="69"/>
      <c r="K34" s="69"/>
      <c r="L34" s="69">
        <v>39800</v>
      </c>
      <c r="M34" s="69">
        <v>91000</v>
      </c>
      <c r="N34" s="69"/>
      <c r="O34" s="69">
        <v>79550</v>
      </c>
      <c r="P34" s="69"/>
      <c r="Q34" s="69"/>
      <c r="R34" s="69">
        <v>852134</v>
      </c>
      <c r="S34" s="69">
        <v>60000</v>
      </c>
      <c r="T34" s="69">
        <v>71000</v>
      </c>
      <c r="U34" s="69">
        <v>126012</v>
      </c>
      <c r="V34" s="100">
        <f>SUM(E34:U34)</f>
        <v>2782087</v>
      </c>
    </row>
    <row r="35" spans="2:22" ht="24">
      <c r="B35" s="218" t="s">
        <v>590</v>
      </c>
      <c r="C35" s="73"/>
      <c r="D35" s="73"/>
      <c r="E35" s="71">
        <v>534650</v>
      </c>
      <c r="F35" s="71">
        <v>141051</v>
      </c>
      <c r="G35" s="71"/>
      <c r="H35" s="71">
        <v>147000</v>
      </c>
      <c r="I35" s="71"/>
      <c r="J35" s="71">
        <v>726000</v>
      </c>
      <c r="K35" s="71">
        <v>17398531</v>
      </c>
      <c r="L35" s="71">
        <v>686000</v>
      </c>
      <c r="M35" s="71">
        <v>133040</v>
      </c>
      <c r="N35" s="71">
        <v>101595</v>
      </c>
      <c r="O35" s="71">
        <v>348441</v>
      </c>
      <c r="P35" s="71"/>
      <c r="Q35" s="71">
        <v>1375465</v>
      </c>
      <c r="R35" s="71">
        <v>12492223</v>
      </c>
      <c r="S35" s="74">
        <v>316752</v>
      </c>
      <c r="T35" s="74">
        <v>188100</v>
      </c>
      <c r="U35" s="74">
        <v>175839</v>
      </c>
      <c r="V35" s="99">
        <f>SUM(E35:U35)</f>
        <v>34764687</v>
      </c>
    </row>
    <row r="36" spans="2:22" ht="12.75">
      <c r="B36" s="218" t="s">
        <v>591</v>
      </c>
      <c r="C36" s="73"/>
      <c r="D36" s="73"/>
      <c r="E36" s="71"/>
      <c r="F36" s="71"/>
      <c r="G36" s="71"/>
      <c r="H36" s="71"/>
      <c r="I36" s="71"/>
      <c r="J36" s="71"/>
      <c r="K36" s="71"/>
      <c r="L36" s="71"/>
      <c r="M36" s="71">
        <v>500000</v>
      </c>
      <c r="N36" s="71"/>
      <c r="O36" s="71"/>
      <c r="P36" s="71"/>
      <c r="Q36" s="71"/>
      <c r="R36" s="71"/>
      <c r="S36" s="74"/>
      <c r="T36" s="74"/>
      <c r="U36" s="74"/>
      <c r="V36" s="99">
        <f>SUM(E36:U36)</f>
        <v>500000</v>
      </c>
    </row>
    <row r="37" spans="2:22" ht="12.75">
      <c r="B37" s="218" t="s">
        <v>258</v>
      </c>
      <c r="C37" s="73"/>
      <c r="D37" s="73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4"/>
      <c r="S37" s="74"/>
      <c r="T37" s="74"/>
      <c r="U37" s="74"/>
      <c r="V37" s="99"/>
    </row>
    <row r="38" spans="2:22" s="2" customFormat="1" ht="13.5" thickBot="1">
      <c r="B38" s="225" t="s">
        <v>831</v>
      </c>
      <c r="C38" s="67"/>
      <c r="D38" s="67"/>
      <c r="E38" s="76">
        <f>SUM(E34:E37)</f>
        <v>885590</v>
      </c>
      <c r="F38" s="76">
        <f aca="true" t="shared" si="6" ref="F38:U38">SUM(F34:F37)</f>
        <v>1180066</v>
      </c>
      <c r="G38" s="76"/>
      <c r="H38" s="76">
        <f t="shared" si="6"/>
        <v>219636</v>
      </c>
      <c r="I38" s="76"/>
      <c r="J38" s="76">
        <f t="shared" si="6"/>
        <v>726000</v>
      </c>
      <c r="K38" s="76">
        <f t="shared" si="6"/>
        <v>17398531</v>
      </c>
      <c r="L38" s="76">
        <f t="shared" si="6"/>
        <v>725800</v>
      </c>
      <c r="M38" s="76">
        <f t="shared" si="6"/>
        <v>724040</v>
      </c>
      <c r="N38" s="76">
        <f t="shared" si="6"/>
        <v>101595</v>
      </c>
      <c r="O38" s="76">
        <f t="shared" si="6"/>
        <v>427991</v>
      </c>
      <c r="P38" s="76"/>
      <c r="Q38" s="76">
        <f t="shared" si="6"/>
        <v>1375465</v>
      </c>
      <c r="R38" s="76">
        <f t="shared" si="6"/>
        <v>13344357</v>
      </c>
      <c r="S38" s="76">
        <f t="shared" si="6"/>
        <v>376752</v>
      </c>
      <c r="T38" s="76">
        <f t="shared" si="6"/>
        <v>259100</v>
      </c>
      <c r="U38" s="76">
        <f t="shared" si="6"/>
        <v>301851</v>
      </c>
      <c r="V38" s="82">
        <f>SUM(E38:U38)</f>
        <v>38046774</v>
      </c>
    </row>
    <row r="39" spans="2:22" ht="13.5" thickBot="1">
      <c r="B39" s="378" t="s">
        <v>308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80"/>
    </row>
    <row r="40" spans="2:22" ht="12.75">
      <c r="B40" s="217" t="s">
        <v>468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69">
        <v>35500001</v>
      </c>
      <c r="S40" s="81"/>
      <c r="T40" s="69"/>
      <c r="U40" s="81"/>
      <c r="V40" s="100">
        <f>SUM(R40:U40)</f>
        <v>35500001</v>
      </c>
    </row>
    <row r="41" spans="2:22" s="2" customFormat="1" ht="13.5" thickBot="1">
      <c r="B41" s="220" t="s">
        <v>833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>
        <f>SUM(R40)</f>
        <v>35500001</v>
      </c>
      <c r="S41" s="67"/>
      <c r="T41" s="67"/>
      <c r="U41" s="67"/>
      <c r="V41" s="68">
        <f>SUM(R41:U41)</f>
        <v>35500001</v>
      </c>
    </row>
    <row r="42" spans="2:22" ht="13.5" thickBot="1">
      <c r="B42" s="378" t="s">
        <v>238</v>
      </c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80"/>
    </row>
    <row r="43" spans="2:22" ht="36">
      <c r="B43" s="217" t="s">
        <v>996</v>
      </c>
      <c r="C43" s="81"/>
      <c r="D43" s="81"/>
      <c r="E43" s="69">
        <v>2374200</v>
      </c>
      <c r="F43" s="69"/>
      <c r="G43" s="69"/>
      <c r="H43" s="69"/>
      <c r="I43" s="69"/>
      <c r="J43" s="69"/>
      <c r="K43" s="69"/>
      <c r="L43" s="69"/>
      <c r="M43" s="69">
        <v>40431387</v>
      </c>
      <c r="N43" s="69">
        <v>2819630913</v>
      </c>
      <c r="O43" s="69">
        <v>9500000</v>
      </c>
      <c r="P43" s="69"/>
      <c r="Q43" s="69">
        <v>2379280</v>
      </c>
      <c r="R43" s="69">
        <v>1673449</v>
      </c>
      <c r="S43" s="69"/>
      <c r="T43" s="69">
        <v>36000</v>
      </c>
      <c r="U43" s="69">
        <v>4037</v>
      </c>
      <c r="V43" s="100">
        <f>SUM(E43:U43)</f>
        <v>2876029266</v>
      </c>
    </row>
    <row r="44" spans="2:22" ht="12.75">
      <c r="B44" s="222" t="s">
        <v>763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101">
        <v>60000000</v>
      </c>
      <c r="S44" s="101"/>
      <c r="T44" s="101"/>
      <c r="U44" s="101"/>
      <c r="V44" s="193">
        <f>SUM(E44:U44)</f>
        <v>60000000</v>
      </c>
    </row>
    <row r="45" spans="2:22" s="2" customFormat="1" ht="13.5" thickBot="1">
      <c r="B45" s="225" t="s">
        <v>837</v>
      </c>
      <c r="C45" s="67"/>
      <c r="D45" s="67"/>
      <c r="E45" s="67">
        <f>SUM(E43:E44)</f>
        <v>2374200</v>
      </c>
      <c r="F45" s="67"/>
      <c r="G45" s="67"/>
      <c r="H45" s="67"/>
      <c r="I45" s="67"/>
      <c r="J45" s="67"/>
      <c r="K45" s="67"/>
      <c r="L45" s="67"/>
      <c r="M45" s="67">
        <f>SUM(M43:M44)</f>
        <v>40431387</v>
      </c>
      <c r="N45" s="67">
        <f>SUM(N43:N44)</f>
        <v>2819630913</v>
      </c>
      <c r="O45" s="67">
        <f>SUM(O43:O44)</f>
        <v>9500000</v>
      </c>
      <c r="P45" s="67"/>
      <c r="Q45" s="67">
        <f>SUM(Q43:Q44)</f>
        <v>2379280</v>
      </c>
      <c r="R45" s="67">
        <f>SUM(R43:R44)</f>
        <v>61673449</v>
      </c>
      <c r="S45" s="67"/>
      <c r="T45" s="67">
        <f>SUM(T43:T44)</f>
        <v>36000</v>
      </c>
      <c r="U45" s="67">
        <f>SUM(U43:U44)</f>
        <v>4037</v>
      </c>
      <c r="V45" s="68">
        <f>SUM(E45:U45)</f>
        <v>2936029266</v>
      </c>
    </row>
    <row r="46" spans="2:22" ht="13.5" thickBot="1">
      <c r="B46" s="248" t="s">
        <v>874</v>
      </c>
      <c r="C46" s="120">
        <f>C12+C21+C32+C38+C41+C45</f>
        <v>37849693</v>
      </c>
      <c r="D46" s="120">
        <f aca="true" t="shared" si="7" ref="D46:U46">D12+D21+D32+D38+D41+D45</f>
        <v>78619078</v>
      </c>
      <c r="E46" s="120">
        <f t="shared" si="7"/>
        <v>106211158</v>
      </c>
      <c r="F46" s="120">
        <f t="shared" si="7"/>
        <v>42783505</v>
      </c>
      <c r="G46" s="120">
        <f t="shared" si="7"/>
        <v>20263245</v>
      </c>
      <c r="H46" s="120">
        <f t="shared" si="7"/>
        <v>36588474</v>
      </c>
      <c r="I46" s="120">
        <f t="shared" si="7"/>
        <v>100000000</v>
      </c>
      <c r="J46" s="120">
        <f t="shared" si="7"/>
        <v>52535295</v>
      </c>
      <c r="K46" s="120">
        <f t="shared" si="7"/>
        <v>138061843</v>
      </c>
      <c r="L46" s="120">
        <f t="shared" si="7"/>
        <v>36395260</v>
      </c>
      <c r="M46" s="120">
        <f t="shared" si="7"/>
        <v>678875795</v>
      </c>
      <c r="N46" s="120">
        <f t="shared" si="7"/>
        <v>2926481601</v>
      </c>
      <c r="O46" s="120">
        <f t="shared" si="7"/>
        <v>144614730</v>
      </c>
      <c r="P46" s="120">
        <f t="shared" si="7"/>
        <v>58979563</v>
      </c>
      <c r="Q46" s="120">
        <f t="shared" si="7"/>
        <v>158178350</v>
      </c>
      <c r="R46" s="120">
        <f t="shared" si="7"/>
        <v>477909435</v>
      </c>
      <c r="S46" s="120">
        <f t="shared" si="7"/>
        <v>16917883</v>
      </c>
      <c r="T46" s="120">
        <f t="shared" si="7"/>
        <v>1117402885</v>
      </c>
      <c r="U46" s="120">
        <f t="shared" si="7"/>
        <v>1738365687</v>
      </c>
      <c r="V46" s="121">
        <f>SUM(C46:U46)</f>
        <v>7967033480</v>
      </c>
    </row>
    <row r="47" spans="2:22" ht="12.75">
      <c r="B47" s="350" t="s">
        <v>665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</row>
  </sheetData>
  <sheetProtection/>
  <mergeCells count="8">
    <mergeCell ref="B47:V47"/>
    <mergeCell ref="B2:V2"/>
    <mergeCell ref="B4:V4"/>
    <mergeCell ref="B13:V13"/>
    <mergeCell ref="B22:V22"/>
    <mergeCell ref="B33:V33"/>
    <mergeCell ref="B39:V39"/>
    <mergeCell ref="B42:V42"/>
  </mergeCells>
  <printOptions/>
  <pageMargins left="0.75" right="0.75" top="1" bottom="1" header="0" footer="0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59.421875" style="0" bestFit="1" customWidth="1"/>
    <col min="3" max="3" width="24.28125" style="0" customWidth="1"/>
  </cols>
  <sheetData>
    <row r="1" ht="13.5" thickBot="1"/>
    <row r="2" spans="2:3" ht="40.5" customHeight="1" thickBot="1">
      <c r="B2" s="347" t="s">
        <v>695</v>
      </c>
      <c r="C2" s="349"/>
    </row>
    <row r="3" spans="2:3" ht="24.75" thickBot="1">
      <c r="B3" s="157" t="s">
        <v>354</v>
      </c>
      <c r="C3" s="157" t="s">
        <v>246</v>
      </c>
    </row>
    <row r="4" spans="2:3" ht="13.5" thickBot="1">
      <c r="B4" s="363" t="s">
        <v>1082</v>
      </c>
      <c r="C4" s="365"/>
    </row>
    <row r="5" spans="2:3" ht="13.5" customHeight="1">
      <c r="B5" s="249" t="s">
        <v>575</v>
      </c>
      <c r="C5" s="278">
        <v>2360515009</v>
      </c>
    </row>
    <row r="6" spans="2:3" ht="13.5" thickBot="1">
      <c r="B6" s="256" t="s">
        <v>353</v>
      </c>
      <c r="C6" s="130">
        <f>SUM(C5)</f>
        <v>2360515009</v>
      </c>
    </row>
    <row r="7" spans="2:4" ht="27" customHeight="1" thickBot="1">
      <c r="B7" s="375" t="s">
        <v>238</v>
      </c>
      <c r="C7" s="377"/>
      <c r="D7" t="s">
        <v>596</v>
      </c>
    </row>
    <row r="8" spans="2:3" ht="17.25" customHeight="1">
      <c r="B8" s="257" t="s">
        <v>650</v>
      </c>
      <c r="C8" s="126">
        <v>42244213996</v>
      </c>
    </row>
    <row r="9" spans="2:3" ht="13.5" thickBot="1">
      <c r="B9" s="256" t="s">
        <v>832</v>
      </c>
      <c r="C9" s="130">
        <f>SUM(C8)</f>
        <v>42244213996</v>
      </c>
    </row>
    <row r="10" spans="2:3" ht="13.5" thickBot="1">
      <c r="B10" s="375" t="s">
        <v>682</v>
      </c>
      <c r="C10" s="377"/>
    </row>
    <row r="11" spans="2:3" ht="12.75">
      <c r="B11" s="320" t="s">
        <v>816</v>
      </c>
      <c r="C11" s="321">
        <v>199380000</v>
      </c>
    </row>
    <row r="12" spans="2:3" ht="12.75">
      <c r="B12" s="281" t="s">
        <v>683</v>
      </c>
      <c r="C12" s="279">
        <v>6932920000</v>
      </c>
    </row>
    <row r="13" spans="2:3" ht="13.5" thickBot="1">
      <c r="B13" s="251" t="s">
        <v>875</v>
      </c>
      <c r="C13" s="45">
        <f>SUM(C11:C12)</f>
        <v>7132300000</v>
      </c>
    </row>
    <row r="14" spans="2:3" ht="13.5" thickBot="1">
      <c r="B14" s="252" t="s">
        <v>874</v>
      </c>
      <c r="C14" s="280">
        <f>SUM(C13,C9,C6)</f>
        <v>51737029005</v>
      </c>
    </row>
    <row r="15" spans="2:3" ht="35.25" customHeight="1">
      <c r="B15" s="362" t="s">
        <v>665</v>
      </c>
      <c r="C15" s="362"/>
    </row>
  </sheetData>
  <sheetProtection/>
  <mergeCells count="5">
    <mergeCell ref="B15:C15"/>
    <mergeCell ref="B2:C2"/>
    <mergeCell ref="B4:C4"/>
    <mergeCell ref="B7:C7"/>
    <mergeCell ref="B10:C10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C3" sqref="C3"/>
    </sheetView>
  </sheetViews>
  <sheetFormatPr defaultColWidth="11.421875" defaultRowHeight="12.75"/>
  <cols>
    <col min="2" max="2" width="49.7109375" style="0" bestFit="1" customWidth="1"/>
    <col min="3" max="3" width="27.140625" style="0" bestFit="1" customWidth="1"/>
  </cols>
  <sheetData>
    <row r="1" ht="13.5" thickBot="1"/>
    <row r="2" spans="2:3" ht="40.5" customHeight="1" thickBot="1">
      <c r="B2" s="347" t="s">
        <v>694</v>
      </c>
      <c r="C2" s="349"/>
    </row>
    <row r="3" spans="2:3" ht="13.5" thickBot="1">
      <c r="B3" s="37" t="s">
        <v>354</v>
      </c>
      <c r="C3" s="37" t="s">
        <v>750</v>
      </c>
    </row>
    <row r="4" spans="2:3" ht="13.5" thickBot="1">
      <c r="B4" s="375" t="s">
        <v>247</v>
      </c>
      <c r="C4" s="377"/>
    </row>
    <row r="5" spans="2:3" ht="12.75">
      <c r="B5" s="249" t="s">
        <v>248</v>
      </c>
      <c r="C5" s="278">
        <v>193482053229</v>
      </c>
    </row>
    <row r="6" spans="2:3" ht="12.75">
      <c r="B6" s="250" t="s">
        <v>249</v>
      </c>
      <c r="C6" s="127">
        <v>450337227</v>
      </c>
    </row>
    <row r="7" spans="2:3" ht="12.75">
      <c r="B7" s="282" t="s">
        <v>250</v>
      </c>
      <c r="C7" s="127">
        <v>5971196015</v>
      </c>
    </row>
    <row r="8" spans="2:3" ht="12.75">
      <c r="B8" s="283" t="s">
        <v>251</v>
      </c>
      <c r="C8" s="135">
        <v>67114261</v>
      </c>
    </row>
    <row r="9" spans="2:3" ht="13.5" thickBot="1">
      <c r="B9" s="284" t="s">
        <v>355</v>
      </c>
      <c r="C9" s="45">
        <f>SUM(C5:C8)</f>
        <v>199970700732</v>
      </c>
    </row>
    <row r="10" spans="2:3" ht="13.5" thickBot="1">
      <c r="B10" s="252" t="s">
        <v>874</v>
      </c>
      <c r="C10" s="280">
        <f>SUM(C9)</f>
        <v>199970700732</v>
      </c>
    </row>
    <row r="11" spans="2:3" ht="33" customHeight="1">
      <c r="B11" s="394" t="s">
        <v>665</v>
      </c>
      <c r="C11" s="394"/>
    </row>
    <row r="17" ht="12.75">
      <c r="B17" t="s">
        <v>596</v>
      </c>
    </row>
  </sheetData>
  <sheetProtection/>
  <mergeCells count="3">
    <mergeCell ref="B4:C4"/>
    <mergeCell ref="B2:C2"/>
    <mergeCell ref="B11:C11"/>
  </mergeCells>
  <printOptions/>
  <pageMargins left="0.75" right="0.75" top="1" bottom="1" header="0" footer="0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B1">
      <selection activeCell="B7" sqref="B7"/>
    </sheetView>
  </sheetViews>
  <sheetFormatPr defaultColWidth="11.421875" defaultRowHeight="12.75"/>
  <cols>
    <col min="2" max="2" width="53.7109375" style="0" bestFit="1" customWidth="1"/>
    <col min="3" max="3" width="19.00390625" style="0" customWidth="1"/>
    <col min="4" max="4" width="23.00390625" style="0" customWidth="1"/>
    <col min="5" max="5" width="33.8515625" style="0" bestFit="1" customWidth="1"/>
  </cols>
  <sheetData>
    <row r="1" ht="13.5" thickBot="1"/>
    <row r="2" spans="2:5" ht="36.75" customHeight="1" thickBot="1">
      <c r="B2" s="347" t="s">
        <v>745</v>
      </c>
      <c r="C2" s="348"/>
      <c r="D2" s="348"/>
      <c r="E2" s="349"/>
    </row>
    <row r="3" spans="2:5" ht="48.75" thickBot="1">
      <c r="B3" s="157" t="s">
        <v>354</v>
      </c>
      <c r="C3" s="157" t="s">
        <v>809</v>
      </c>
      <c r="D3" s="157" t="s">
        <v>651</v>
      </c>
      <c r="E3" s="157" t="s">
        <v>118</v>
      </c>
    </row>
    <row r="4" spans="2:5" ht="13.5" thickBot="1">
      <c r="B4" s="375" t="s">
        <v>917</v>
      </c>
      <c r="C4" s="376"/>
      <c r="D4" s="376"/>
      <c r="E4" s="377"/>
    </row>
    <row r="5" spans="2:7" ht="12.75">
      <c r="B5" s="249" t="s">
        <v>816</v>
      </c>
      <c r="C5" s="285"/>
      <c r="D5" s="38">
        <v>165062036</v>
      </c>
      <c r="E5" s="39">
        <f>SUM(D5)</f>
        <v>165062036</v>
      </c>
      <c r="G5" t="s">
        <v>596</v>
      </c>
    </row>
    <row r="6" spans="2:5" ht="12.75">
      <c r="B6" s="250" t="s">
        <v>815</v>
      </c>
      <c r="C6" s="44"/>
      <c r="D6" s="40">
        <v>27611846925</v>
      </c>
      <c r="E6" s="41">
        <f>SUM(D6)</f>
        <v>27611846925</v>
      </c>
    </row>
    <row r="7" spans="2:5" ht="13.5" thickBot="1">
      <c r="B7" s="251" t="s">
        <v>875</v>
      </c>
      <c r="C7" s="286"/>
      <c r="D7" s="42">
        <f>SUM(D5:D6)</f>
        <v>27776908961</v>
      </c>
      <c r="E7" s="43">
        <f>SUM(D7)</f>
        <v>27776908961</v>
      </c>
    </row>
    <row r="8" spans="2:5" ht="13.5" thickBot="1">
      <c r="B8" s="375" t="s">
        <v>652</v>
      </c>
      <c r="C8" s="376"/>
      <c r="D8" s="376"/>
      <c r="E8" s="377"/>
    </row>
    <row r="9" spans="2:5" ht="17.25" customHeight="1">
      <c r="B9" s="249" t="s">
        <v>653</v>
      </c>
      <c r="C9" s="38">
        <v>14406525700</v>
      </c>
      <c r="D9" s="285"/>
      <c r="E9" s="39">
        <f>SUM(C9:D9)</f>
        <v>14406525700</v>
      </c>
    </row>
    <row r="10" spans="2:5" ht="13.5" thickBot="1">
      <c r="B10" s="251" t="s">
        <v>680</v>
      </c>
      <c r="C10" s="42">
        <f>SUM(C9)</f>
        <v>14406525700</v>
      </c>
      <c r="D10" s="286"/>
      <c r="E10" s="43">
        <f>SUM(C10:D10)</f>
        <v>14406525700</v>
      </c>
    </row>
    <row r="11" spans="2:5" ht="13.5" thickBot="1">
      <c r="B11" s="252" t="s">
        <v>874</v>
      </c>
      <c r="C11" s="47">
        <f>SUM(C10)</f>
        <v>14406525700</v>
      </c>
      <c r="D11" s="287">
        <f>D7+D10</f>
        <v>27776908961</v>
      </c>
      <c r="E11" s="288">
        <f>C11+D7</f>
        <v>42183434661</v>
      </c>
    </row>
    <row r="12" spans="2:5" ht="24" customHeight="1">
      <c r="B12" s="362" t="s">
        <v>665</v>
      </c>
      <c r="C12" s="362"/>
      <c r="D12" s="362"/>
      <c r="E12" s="362"/>
    </row>
    <row r="13" ht="12.75">
      <c r="C13" s="4"/>
    </row>
    <row r="14" ht="12.75">
      <c r="B14" t="s">
        <v>596</v>
      </c>
    </row>
    <row r="15" ht="12.75">
      <c r="D15" t="s">
        <v>596</v>
      </c>
    </row>
  </sheetData>
  <sheetProtection/>
  <mergeCells count="4">
    <mergeCell ref="B2:E2"/>
    <mergeCell ref="B4:E4"/>
    <mergeCell ref="B8:E8"/>
    <mergeCell ref="B12:E12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K47"/>
  <sheetViews>
    <sheetView zoomScalePageLayoutView="0" workbookViewId="0" topLeftCell="AE25">
      <selection activeCell="AJ44" sqref="AJ44"/>
    </sheetView>
  </sheetViews>
  <sheetFormatPr defaultColWidth="11.421875" defaultRowHeight="12.75"/>
  <cols>
    <col min="1" max="1" width="4.421875" style="0" customWidth="1"/>
    <col min="2" max="2" width="61.28125" style="0" bestFit="1" customWidth="1"/>
    <col min="3" max="4" width="12.00390625" style="0" bestFit="1" customWidth="1"/>
    <col min="5" max="5" width="18.7109375" style="0" customWidth="1"/>
    <col min="6" max="6" width="12.8515625" style="0" bestFit="1" customWidth="1"/>
    <col min="7" max="7" width="18.8515625" style="0" customWidth="1"/>
    <col min="8" max="8" width="32.57421875" style="0" bestFit="1" customWidth="1"/>
    <col min="9" max="9" width="19.140625" style="0" bestFit="1" customWidth="1"/>
    <col min="10" max="10" width="21.28125" style="0" customWidth="1"/>
    <col min="11" max="11" width="20.7109375" style="0" bestFit="1" customWidth="1"/>
    <col min="12" max="12" width="16.7109375" style="0" customWidth="1"/>
    <col min="13" max="13" width="18.57421875" style="0" customWidth="1"/>
    <col min="14" max="14" width="13.57421875" style="0" customWidth="1"/>
    <col min="15" max="15" width="15.28125" style="0" customWidth="1"/>
    <col min="16" max="16" width="21.28125" style="0" customWidth="1"/>
    <col min="17" max="17" width="22.00390625" style="0" customWidth="1"/>
    <col min="18" max="18" width="19.140625" style="0" bestFit="1" customWidth="1"/>
    <col min="19" max="19" width="20.57421875" style="0" customWidth="1"/>
    <col min="20" max="20" width="17.28125" style="0" customWidth="1"/>
    <col min="21" max="21" width="17.8515625" style="0" customWidth="1"/>
    <col min="22" max="22" width="17.140625" style="0" customWidth="1"/>
    <col min="23" max="23" width="22.8515625" style="0" customWidth="1"/>
    <col min="24" max="24" width="20.7109375" style="0" bestFit="1" customWidth="1"/>
    <col min="25" max="25" width="17.7109375" style="0" customWidth="1"/>
    <col min="26" max="26" width="22.00390625" style="0" bestFit="1" customWidth="1"/>
    <col min="27" max="27" width="24.57421875" style="0" customWidth="1"/>
    <col min="28" max="28" width="19.140625" style="0" bestFit="1" customWidth="1"/>
    <col min="29" max="29" width="22.00390625" style="0" bestFit="1" customWidth="1"/>
    <col min="30" max="30" width="19.140625" style="0" customWidth="1"/>
    <col min="31" max="31" width="16.57421875" style="0" bestFit="1" customWidth="1"/>
    <col min="32" max="32" width="16.8515625" style="0" customWidth="1"/>
    <col min="33" max="33" width="15.28125" style="0" customWidth="1"/>
    <col min="34" max="34" width="15.57421875" style="0" customWidth="1"/>
    <col min="35" max="35" width="16.00390625" style="0" customWidth="1"/>
    <col min="36" max="37" width="15.421875" style="0" customWidth="1"/>
  </cols>
  <sheetData>
    <row r="1" ht="13.5" thickBot="1"/>
    <row r="2" spans="2:37" ht="13.5" thickBot="1">
      <c r="B2" s="347" t="s">
        <v>211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9"/>
    </row>
    <row r="3" spans="1:37" ht="68.25" customHeight="1" thickBot="1">
      <c r="A3" t="s">
        <v>596</v>
      </c>
      <c r="B3" s="157" t="s">
        <v>354</v>
      </c>
      <c r="C3" s="178" t="s">
        <v>597</v>
      </c>
      <c r="D3" s="178" t="s">
        <v>985</v>
      </c>
      <c r="E3" s="178" t="s">
        <v>58</v>
      </c>
      <c r="F3" s="178" t="s">
        <v>244</v>
      </c>
      <c r="G3" s="178" t="s">
        <v>59</v>
      </c>
      <c r="H3" s="178" t="s">
        <v>119</v>
      </c>
      <c r="I3" s="178" t="s">
        <v>907</v>
      </c>
      <c r="J3" s="178" t="s">
        <v>599</v>
      </c>
      <c r="K3" s="178" t="s">
        <v>60</v>
      </c>
      <c r="L3" s="178" t="s">
        <v>770</v>
      </c>
      <c r="M3" s="178" t="s">
        <v>120</v>
      </c>
      <c r="N3" s="178" t="s">
        <v>61</v>
      </c>
      <c r="O3" s="178" t="s">
        <v>101</v>
      </c>
      <c r="P3" s="178" t="s">
        <v>600</v>
      </c>
      <c r="Q3" s="178" t="s">
        <v>771</v>
      </c>
      <c r="R3" s="178" t="s">
        <v>62</v>
      </c>
      <c r="S3" s="178" t="s">
        <v>772</v>
      </c>
      <c r="T3" s="178" t="s">
        <v>63</v>
      </c>
      <c r="U3" s="178" t="s">
        <v>678</v>
      </c>
      <c r="V3" s="178" t="s">
        <v>601</v>
      </c>
      <c r="W3" s="178" t="s">
        <v>773</v>
      </c>
      <c r="X3" s="178" t="s">
        <v>774</v>
      </c>
      <c r="Y3" s="178" t="s">
        <v>679</v>
      </c>
      <c r="Z3" s="178" t="s">
        <v>775</v>
      </c>
      <c r="AA3" s="178" t="s">
        <v>776</v>
      </c>
      <c r="AB3" s="178" t="s">
        <v>121</v>
      </c>
      <c r="AC3" s="178" t="s">
        <v>777</v>
      </c>
      <c r="AD3" s="178" t="s">
        <v>778</v>
      </c>
      <c r="AE3" s="178" t="s">
        <v>809</v>
      </c>
      <c r="AF3" s="178" t="s">
        <v>878</v>
      </c>
      <c r="AG3" s="178" t="s">
        <v>908</v>
      </c>
      <c r="AH3" s="178" t="s">
        <v>145</v>
      </c>
      <c r="AI3" s="178" t="s">
        <v>779</v>
      </c>
      <c r="AJ3" s="157" t="s">
        <v>780</v>
      </c>
      <c r="AK3" s="37" t="s">
        <v>550</v>
      </c>
    </row>
    <row r="4" spans="2:37" ht="13.5" thickBot="1">
      <c r="B4" s="363" t="s">
        <v>1082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5"/>
    </row>
    <row r="5" spans="2:37" ht="12.75" customHeight="1">
      <c r="B5" s="217" t="s">
        <v>571</v>
      </c>
      <c r="C5" s="69">
        <v>3741680</v>
      </c>
      <c r="D5" s="69">
        <v>10935210</v>
      </c>
      <c r="E5" s="69">
        <v>2479712</v>
      </c>
      <c r="F5" s="69">
        <v>6334846</v>
      </c>
      <c r="G5" s="69">
        <v>16483362</v>
      </c>
      <c r="H5" s="69">
        <v>2409297</v>
      </c>
      <c r="I5" s="69">
        <v>2193746</v>
      </c>
      <c r="J5" s="69">
        <v>4284267</v>
      </c>
      <c r="K5" s="69">
        <v>7722561</v>
      </c>
      <c r="L5" s="69">
        <v>13698503</v>
      </c>
      <c r="M5" s="69">
        <v>5461776</v>
      </c>
      <c r="N5" s="69">
        <v>2099895</v>
      </c>
      <c r="O5" s="69"/>
      <c r="P5" s="69">
        <v>5538219</v>
      </c>
      <c r="Q5" s="69">
        <v>6923207</v>
      </c>
      <c r="R5" s="69">
        <v>20078076</v>
      </c>
      <c r="S5" s="69">
        <v>6962226</v>
      </c>
      <c r="T5" s="69">
        <v>3101119</v>
      </c>
      <c r="U5" s="69">
        <v>2583136</v>
      </c>
      <c r="V5" s="69">
        <v>3447478</v>
      </c>
      <c r="W5" s="69">
        <v>4977658</v>
      </c>
      <c r="X5" s="69">
        <v>6471649</v>
      </c>
      <c r="Y5" s="69">
        <v>3198219</v>
      </c>
      <c r="Z5" s="69">
        <v>4337903</v>
      </c>
      <c r="AA5" s="69">
        <v>5346761</v>
      </c>
      <c r="AB5" s="69">
        <v>4510977</v>
      </c>
      <c r="AC5" s="69">
        <v>4607244</v>
      </c>
      <c r="AD5" s="69">
        <v>5127454</v>
      </c>
      <c r="AE5" s="69">
        <v>1652138</v>
      </c>
      <c r="AF5" s="69">
        <v>14389734</v>
      </c>
      <c r="AG5" s="69">
        <v>3672886</v>
      </c>
      <c r="AH5" s="69">
        <v>3325598</v>
      </c>
      <c r="AI5" s="69">
        <v>2598355</v>
      </c>
      <c r="AJ5" s="180">
        <v>26335002</v>
      </c>
      <c r="AK5" s="100">
        <f aca="true" t="shared" si="0" ref="AK5:AK11">SUM(C5:AJ5)</f>
        <v>217029894</v>
      </c>
    </row>
    <row r="6" spans="2:37" ht="12.75">
      <c r="B6" s="218" t="s">
        <v>572</v>
      </c>
      <c r="C6" s="71"/>
      <c r="D6" s="71"/>
      <c r="E6" s="71">
        <v>205500</v>
      </c>
      <c r="F6" s="71"/>
      <c r="G6" s="73"/>
      <c r="H6" s="73"/>
      <c r="I6" s="73"/>
      <c r="J6" s="73"/>
      <c r="K6" s="73"/>
      <c r="L6" s="228"/>
      <c r="M6" s="73"/>
      <c r="N6" s="73"/>
      <c r="O6" s="73"/>
      <c r="P6" s="73"/>
      <c r="Q6" s="73"/>
      <c r="R6" s="73">
        <v>3526176</v>
      </c>
      <c r="S6" s="73">
        <v>99600</v>
      </c>
      <c r="T6" s="73"/>
      <c r="U6" s="73"/>
      <c r="V6" s="73">
        <v>337400</v>
      </c>
      <c r="W6" s="73">
        <v>400000</v>
      </c>
      <c r="X6" s="73"/>
      <c r="Y6" s="73"/>
      <c r="Z6" s="73"/>
      <c r="AA6" s="73">
        <v>237400</v>
      </c>
      <c r="AB6" s="73"/>
      <c r="AC6" s="73"/>
      <c r="AD6" s="73"/>
      <c r="AE6" s="73"/>
      <c r="AF6" s="73">
        <v>501332</v>
      </c>
      <c r="AG6" s="73"/>
      <c r="AH6" s="73"/>
      <c r="AI6" s="73"/>
      <c r="AJ6" s="159">
        <v>20904906</v>
      </c>
      <c r="AK6" s="99">
        <f t="shared" si="0"/>
        <v>26212314</v>
      </c>
    </row>
    <row r="7" spans="2:37" ht="12.75">
      <c r="B7" s="218" t="s">
        <v>573</v>
      </c>
      <c r="C7" s="71">
        <v>539960</v>
      </c>
      <c r="D7" s="71">
        <v>1607852</v>
      </c>
      <c r="E7" s="71">
        <v>358641</v>
      </c>
      <c r="F7" s="71">
        <v>936951</v>
      </c>
      <c r="G7" s="73">
        <v>2397043</v>
      </c>
      <c r="H7" s="71">
        <v>344257</v>
      </c>
      <c r="I7" s="71">
        <v>343291</v>
      </c>
      <c r="J7" s="73">
        <v>627440</v>
      </c>
      <c r="K7" s="71">
        <v>1141261</v>
      </c>
      <c r="L7" s="73">
        <v>2021371</v>
      </c>
      <c r="M7" s="71">
        <v>805045</v>
      </c>
      <c r="N7" s="71">
        <v>310969</v>
      </c>
      <c r="O7" s="71"/>
      <c r="P7" s="71">
        <v>810439</v>
      </c>
      <c r="Q7" s="71">
        <v>1043279</v>
      </c>
      <c r="R7" s="71">
        <v>2943429</v>
      </c>
      <c r="S7" s="71">
        <v>1045952</v>
      </c>
      <c r="T7" s="73">
        <v>452095</v>
      </c>
      <c r="U7" s="71">
        <v>368069</v>
      </c>
      <c r="V7" s="71">
        <v>494748</v>
      </c>
      <c r="W7" s="71">
        <v>711939</v>
      </c>
      <c r="X7" s="71">
        <v>933649</v>
      </c>
      <c r="Y7" s="71">
        <v>450797</v>
      </c>
      <c r="Z7" s="71">
        <v>617886</v>
      </c>
      <c r="AA7" s="71">
        <v>776606</v>
      </c>
      <c r="AB7" s="71">
        <v>633540</v>
      </c>
      <c r="AC7" s="71">
        <v>654460</v>
      </c>
      <c r="AD7" s="71">
        <v>719946</v>
      </c>
      <c r="AE7" s="71">
        <v>238080</v>
      </c>
      <c r="AF7" s="71">
        <v>2599447</v>
      </c>
      <c r="AG7" s="71">
        <v>535123</v>
      </c>
      <c r="AH7" s="71">
        <v>508862</v>
      </c>
      <c r="AI7" s="71">
        <v>375750</v>
      </c>
      <c r="AJ7" s="159">
        <v>4165543</v>
      </c>
      <c r="AK7" s="99">
        <f t="shared" si="0"/>
        <v>32513720</v>
      </c>
    </row>
    <row r="8" spans="2:37" ht="24">
      <c r="B8" s="218" t="s">
        <v>574</v>
      </c>
      <c r="C8" s="71">
        <v>3357354</v>
      </c>
      <c r="D8" s="71">
        <v>9021813</v>
      </c>
      <c r="E8" s="71">
        <v>2451037</v>
      </c>
      <c r="F8" s="71">
        <v>4883045</v>
      </c>
      <c r="G8" s="71">
        <v>18386878</v>
      </c>
      <c r="H8" s="71">
        <v>2652906</v>
      </c>
      <c r="I8" s="71">
        <v>1455498</v>
      </c>
      <c r="J8" s="71">
        <v>3806491</v>
      </c>
      <c r="K8" s="71">
        <v>6525430</v>
      </c>
      <c r="L8" s="71">
        <v>11347894</v>
      </c>
      <c r="M8" s="71">
        <v>5156513</v>
      </c>
      <c r="N8" s="71">
        <v>1802324</v>
      </c>
      <c r="O8" s="71"/>
      <c r="P8" s="71">
        <v>4829736</v>
      </c>
      <c r="Q8" s="71">
        <v>5851539</v>
      </c>
      <c r="R8" s="71">
        <v>12724702</v>
      </c>
      <c r="S8" s="71">
        <v>5668484</v>
      </c>
      <c r="T8" s="71">
        <v>2656653</v>
      </c>
      <c r="U8" s="71">
        <v>2399969</v>
      </c>
      <c r="V8" s="71">
        <v>3028478</v>
      </c>
      <c r="W8" s="71">
        <v>4755557</v>
      </c>
      <c r="X8" s="71">
        <v>5933474</v>
      </c>
      <c r="Y8" s="71">
        <v>3702260</v>
      </c>
      <c r="Z8" s="71">
        <v>4721286</v>
      </c>
      <c r="AA8" s="71">
        <v>5141969</v>
      </c>
      <c r="AB8" s="71">
        <v>4561222</v>
      </c>
      <c r="AC8" s="71">
        <v>4790768</v>
      </c>
      <c r="AD8" s="71">
        <v>5215965</v>
      </c>
      <c r="AE8" s="71">
        <v>1785662</v>
      </c>
      <c r="AF8" s="71">
        <v>8776351</v>
      </c>
      <c r="AG8" s="71">
        <v>3326485</v>
      </c>
      <c r="AH8" s="71">
        <v>2888864</v>
      </c>
      <c r="AI8" s="71">
        <v>2510257</v>
      </c>
      <c r="AJ8" s="159">
        <v>14474780</v>
      </c>
      <c r="AK8" s="99">
        <f t="shared" si="0"/>
        <v>180591644</v>
      </c>
    </row>
    <row r="9" spans="2:37" ht="12.75" customHeight="1">
      <c r="B9" s="218" t="s">
        <v>575</v>
      </c>
      <c r="C9" s="71">
        <v>13201006</v>
      </c>
      <c r="D9" s="71">
        <v>30112125</v>
      </c>
      <c r="E9" s="71">
        <v>10027110</v>
      </c>
      <c r="F9" s="71">
        <v>16775158</v>
      </c>
      <c r="G9" s="71">
        <v>82472717</v>
      </c>
      <c r="H9" s="71">
        <v>11950540</v>
      </c>
      <c r="I9" s="71">
        <v>5114465</v>
      </c>
      <c r="J9" s="71">
        <v>14024802</v>
      </c>
      <c r="K9" s="71">
        <v>22027748</v>
      </c>
      <c r="L9" s="71">
        <v>36295232</v>
      </c>
      <c r="M9" s="71">
        <v>20080666</v>
      </c>
      <c r="N9" s="71">
        <v>6287812</v>
      </c>
      <c r="O9" s="71"/>
      <c r="P9" s="71">
        <v>17463606</v>
      </c>
      <c r="Q9" s="71">
        <v>21574975</v>
      </c>
      <c r="R9" s="71">
        <v>30710617</v>
      </c>
      <c r="S9" s="71">
        <v>20755738</v>
      </c>
      <c r="T9" s="71">
        <v>9681133</v>
      </c>
      <c r="U9" s="71">
        <v>9002826</v>
      </c>
      <c r="V9" s="71">
        <v>11207896</v>
      </c>
      <c r="W9" s="71">
        <v>19068846</v>
      </c>
      <c r="X9" s="71">
        <v>22775228</v>
      </c>
      <c r="Y9" s="71">
        <v>16858724</v>
      </c>
      <c r="Z9" s="71">
        <v>20293925</v>
      </c>
      <c r="AA9" s="71">
        <v>19772264</v>
      </c>
      <c r="AB9" s="71">
        <v>18662261</v>
      </c>
      <c r="AC9" s="71">
        <v>20434528</v>
      </c>
      <c r="AD9" s="71">
        <v>21166635</v>
      </c>
      <c r="AE9" s="71">
        <v>8077120</v>
      </c>
      <c r="AF9" s="71">
        <v>25710047</v>
      </c>
      <c r="AG9" s="71">
        <v>12023506</v>
      </c>
      <c r="AH9" s="71">
        <v>11035676</v>
      </c>
      <c r="AI9" s="71">
        <v>10218638</v>
      </c>
      <c r="AJ9" s="159">
        <v>59000714</v>
      </c>
      <c r="AK9" s="99">
        <f t="shared" si="0"/>
        <v>673864284</v>
      </c>
    </row>
    <row r="10" spans="2:37" ht="12.75">
      <c r="B10" s="218" t="s">
        <v>877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>
        <v>29795500</v>
      </c>
      <c r="AG10" s="71"/>
      <c r="AH10" s="71"/>
      <c r="AI10" s="71"/>
      <c r="AJ10" s="154"/>
      <c r="AK10" s="99">
        <f t="shared" si="0"/>
        <v>29795500</v>
      </c>
    </row>
    <row r="11" spans="2:37" s="2" customFormat="1" ht="13.5" thickBot="1">
      <c r="B11" s="221" t="s">
        <v>353</v>
      </c>
      <c r="C11" s="162">
        <f aca="true" t="shared" si="1" ref="C11:N11">SUM(C5:C10)</f>
        <v>20840000</v>
      </c>
      <c r="D11" s="162">
        <f t="shared" si="1"/>
        <v>51677000</v>
      </c>
      <c r="E11" s="162">
        <f t="shared" si="1"/>
        <v>15522000</v>
      </c>
      <c r="F11" s="162">
        <f t="shared" si="1"/>
        <v>28930000</v>
      </c>
      <c r="G11" s="162">
        <f t="shared" si="1"/>
        <v>119740000</v>
      </c>
      <c r="H11" s="162">
        <f t="shared" si="1"/>
        <v>17357000</v>
      </c>
      <c r="I11" s="162">
        <f t="shared" si="1"/>
        <v>9107000</v>
      </c>
      <c r="J11" s="162">
        <f t="shared" si="1"/>
        <v>22743000</v>
      </c>
      <c r="K11" s="162">
        <f t="shared" si="1"/>
        <v>37417000</v>
      </c>
      <c r="L11" s="162">
        <f t="shared" si="1"/>
        <v>63363000</v>
      </c>
      <c r="M11" s="162">
        <f t="shared" si="1"/>
        <v>31504000</v>
      </c>
      <c r="N11" s="162">
        <f t="shared" si="1"/>
        <v>10501000</v>
      </c>
      <c r="O11" s="162"/>
      <c r="P11" s="162">
        <f aca="true" t="shared" si="2" ref="P11:AJ11">SUM(P5:P10)</f>
        <v>28642000</v>
      </c>
      <c r="Q11" s="162">
        <f t="shared" si="2"/>
        <v>35393000</v>
      </c>
      <c r="R11" s="162">
        <f t="shared" si="2"/>
        <v>69983000</v>
      </c>
      <c r="S11" s="162">
        <f t="shared" si="2"/>
        <v>34532000</v>
      </c>
      <c r="T11" s="162">
        <f t="shared" si="2"/>
        <v>15891000</v>
      </c>
      <c r="U11" s="162">
        <f t="shared" si="2"/>
        <v>14354000</v>
      </c>
      <c r="V11" s="162">
        <f t="shared" si="2"/>
        <v>18516000</v>
      </c>
      <c r="W11" s="162">
        <f t="shared" si="2"/>
        <v>29914000</v>
      </c>
      <c r="X11" s="162">
        <f t="shared" si="2"/>
        <v>36114000</v>
      </c>
      <c r="Y11" s="162">
        <f t="shared" si="2"/>
        <v>24210000</v>
      </c>
      <c r="Z11" s="162">
        <f t="shared" si="2"/>
        <v>29971000</v>
      </c>
      <c r="AA11" s="162">
        <f t="shared" si="2"/>
        <v>31275000</v>
      </c>
      <c r="AB11" s="162">
        <f t="shared" si="2"/>
        <v>28368000</v>
      </c>
      <c r="AC11" s="162">
        <f t="shared" si="2"/>
        <v>30487000</v>
      </c>
      <c r="AD11" s="162">
        <f>SUM(AD5:AD10)</f>
        <v>32230000</v>
      </c>
      <c r="AE11" s="162">
        <f t="shared" si="2"/>
        <v>11753000</v>
      </c>
      <c r="AF11" s="162">
        <f t="shared" si="2"/>
        <v>81772411</v>
      </c>
      <c r="AG11" s="162">
        <f t="shared" si="2"/>
        <v>19558000</v>
      </c>
      <c r="AH11" s="162">
        <f t="shared" si="2"/>
        <v>17759000</v>
      </c>
      <c r="AI11" s="162">
        <f t="shared" si="2"/>
        <v>15703000</v>
      </c>
      <c r="AJ11" s="162">
        <f t="shared" si="2"/>
        <v>124880945</v>
      </c>
      <c r="AK11" s="168">
        <f t="shared" si="0"/>
        <v>1160007356</v>
      </c>
    </row>
    <row r="12" spans="2:37" ht="13.5" thickBot="1">
      <c r="B12" s="378" t="s">
        <v>1083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80"/>
    </row>
    <row r="13" spans="2:37" ht="15" customHeight="1">
      <c r="B13" s="246" t="s">
        <v>577</v>
      </c>
      <c r="C13" s="97">
        <v>398700</v>
      </c>
      <c r="D13" s="97">
        <v>362100</v>
      </c>
      <c r="E13" s="97">
        <v>75000</v>
      </c>
      <c r="F13" s="97">
        <v>162400</v>
      </c>
      <c r="G13" s="97">
        <v>302600</v>
      </c>
      <c r="H13" s="97">
        <v>53400</v>
      </c>
      <c r="I13" s="97">
        <v>380300</v>
      </c>
      <c r="J13" s="97">
        <v>274000</v>
      </c>
      <c r="K13" s="97">
        <v>185400</v>
      </c>
      <c r="L13" s="97">
        <v>340300</v>
      </c>
      <c r="M13" s="97">
        <v>124100</v>
      </c>
      <c r="N13" s="97">
        <v>59300</v>
      </c>
      <c r="O13" s="97"/>
      <c r="P13" s="97">
        <v>297200</v>
      </c>
      <c r="Q13" s="97">
        <v>166500</v>
      </c>
      <c r="R13" s="97">
        <v>462300</v>
      </c>
      <c r="S13" s="97">
        <v>178500</v>
      </c>
      <c r="T13" s="97">
        <v>82300</v>
      </c>
      <c r="U13" s="97">
        <v>100200</v>
      </c>
      <c r="V13" s="97">
        <v>250900</v>
      </c>
      <c r="W13" s="97">
        <v>2353200</v>
      </c>
      <c r="X13" s="97">
        <v>337600</v>
      </c>
      <c r="Y13" s="97">
        <v>63300</v>
      </c>
      <c r="Z13" s="97">
        <v>92500</v>
      </c>
      <c r="AA13" s="97">
        <v>124100</v>
      </c>
      <c r="AB13" s="97">
        <v>99000</v>
      </c>
      <c r="AC13" s="97">
        <v>99000</v>
      </c>
      <c r="AD13" s="97">
        <v>113600</v>
      </c>
      <c r="AE13" s="97">
        <v>162200</v>
      </c>
      <c r="AF13" s="97">
        <v>14478944</v>
      </c>
      <c r="AG13" s="97">
        <v>92500</v>
      </c>
      <c r="AH13" s="97">
        <v>90600</v>
      </c>
      <c r="AI13" s="97">
        <v>65400</v>
      </c>
      <c r="AJ13" s="185"/>
      <c r="AK13" s="98">
        <f>SUM(C13:AJ13)</f>
        <v>22427444</v>
      </c>
    </row>
    <row r="14" spans="2:37" ht="12.75">
      <c r="B14" s="218" t="s">
        <v>578</v>
      </c>
      <c r="C14" s="71">
        <v>97900</v>
      </c>
      <c r="D14" s="71">
        <v>215500</v>
      </c>
      <c r="E14" s="71">
        <v>47700</v>
      </c>
      <c r="F14" s="71">
        <v>127200</v>
      </c>
      <c r="G14" s="71">
        <v>241200</v>
      </c>
      <c r="H14" s="71">
        <v>37800</v>
      </c>
      <c r="I14" s="71">
        <v>53900</v>
      </c>
      <c r="J14" s="71">
        <v>88800</v>
      </c>
      <c r="K14" s="71">
        <v>145800</v>
      </c>
      <c r="L14" s="71">
        <v>272000</v>
      </c>
      <c r="M14" s="71">
        <v>95900</v>
      </c>
      <c r="N14" s="71">
        <v>43800</v>
      </c>
      <c r="O14" s="71"/>
      <c r="P14" s="71">
        <v>108900</v>
      </c>
      <c r="Q14" s="71">
        <v>130100</v>
      </c>
      <c r="R14" s="71">
        <v>257100</v>
      </c>
      <c r="S14" s="71">
        <v>140700</v>
      </c>
      <c r="T14" s="71">
        <v>62000</v>
      </c>
      <c r="U14" s="71">
        <v>48700</v>
      </c>
      <c r="V14" s="71">
        <v>70100</v>
      </c>
      <c r="W14" s="71">
        <v>89300</v>
      </c>
      <c r="X14" s="71">
        <v>118400</v>
      </c>
      <c r="Y14" s="71">
        <v>46900</v>
      </c>
      <c r="Z14" s="71">
        <v>70100</v>
      </c>
      <c r="AA14" s="71">
        <v>95900</v>
      </c>
      <c r="AB14" s="71">
        <v>76200</v>
      </c>
      <c r="AC14" s="71">
        <v>76200</v>
      </c>
      <c r="AD14" s="71">
        <v>87400</v>
      </c>
      <c r="AE14" s="71">
        <v>30200</v>
      </c>
      <c r="AF14" s="71">
        <v>343900</v>
      </c>
      <c r="AG14" s="71">
        <v>70100</v>
      </c>
      <c r="AH14" s="71">
        <v>68500</v>
      </c>
      <c r="AI14" s="71">
        <v>48500</v>
      </c>
      <c r="AJ14" s="159"/>
      <c r="AK14" s="99">
        <f aca="true" t="shared" si="3" ref="AK14:AK20">SUM(C14:AJ14)</f>
        <v>3506700</v>
      </c>
    </row>
    <row r="15" spans="2:37" ht="12.75">
      <c r="B15" s="218" t="s">
        <v>579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>
        <v>7200</v>
      </c>
      <c r="S15" s="73"/>
      <c r="T15" s="73"/>
      <c r="U15" s="73"/>
      <c r="V15" s="73">
        <v>25700</v>
      </c>
      <c r="W15" s="71">
        <v>36800</v>
      </c>
      <c r="X15" s="71">
        <v>10000</v>
      </c>
      <c r="Y15" s="71"/>
      <c r="Z15" s="71"/>
      <c r="AA15" s="73"/>
      <c r="AB15" s="71"/>
      <c r="AC15" s="71"/>
      <c r="AD15" s="71"/>
      <c r="AE15" s="71"/>
      <c r="AF15" s="71">
        <v>314000</v>
      </c>
      <c r="AG15" s="71">
        <v>560000</v>
      </c>
      <c r="AH15" s="71"/>
      <c r="AI15" s="71"/>
      <c r="AJ15" s="159"/>
      <c r="AK15" s="99">
        <f t="shared" si="3"/>
        <v>953700</v>
      </c>
    </row>
    <row r="16" spans="2:37" ht="12.75">
      <c r="B16" s="218" t="s">
        <v>580</v>
      </c>
      <c r="C16" s="71">
        <v>27100</v>
      </c>
      <c r="D16" s="71">
        <v>88600</v>
      </c>
      <c r="E16" s="71">
        <v>17100</v>
      </c>
      <c r="F16" s="71">
        <v>51400</v>
      </c>
      <c r="G16" s="71">
        <v>99400</v>
      </c>
      <c r="H16" s="71">
        <v>14200</v>
      </c>
      <c r="I16" s="71">
        <v>20700</v>
      </c>
      <c r="J16" s="71">
        <v>32200</v>
      </c>
      <c r="K16" s="71">
        <v>59400</v>
      </c>
      <c r="L16" s="71">
        <v>112300</v>
      </c>
      <c r="M16" s="71">
        <v>38600</v>
      </c>
      <c r="N16" s="71">
        <v>16500</v>
      </c>
      <c r="O16" s="71"/>
      <c r="P16" s="71">
        <v>42200</v>
      </c>
      <c r="Q16" s="71">
        <v>52900</v>
      </c>
      <c r="R16" s="71">
        <v>100400</v>
      </c>
      <c r="S16" s="71">
        <v>57200</v>
      </c>
      <c r="T16" s="71">
        <v>24400</v>
      </c>
      <c r="U16" s="71">
        <v>18500</v>
      </c>
      <c r="V16" s="71"/>
      <c r="W16" s="71">
        <v>125200</v>
      </c>
      <c r="X16" s="71">
        <v>47900</v>
      </c>
      <c r="Y16" s="71">
        <v>17900</v>
      </c>
      <c r="Z16" s="71">
        <v>27900</v>
      </c>
      <c r="AA16" s="71">
        <v>38600</v>
      </c>
      <c r="AB16" s="71">
        <v>30000</v>
      </c>
      <c r="AC16" s="71">
        <v>30000</v>
      </c>
      <c r="AD16" s="71">
        <v>35000</v>
      </c>
      <c r="AE16" s="71">
        <v>10000</v>
      </c>
      <c r="AF16" s="71">
        <v>345000</v>
      </c>
      <c r="AG16" s="71">
        <v>27900</v>
      </c>
      <c r="AH16" s="71">
        <v>27100</v>
      </c>
      <c r="AI16" s="71">
        <v>18500</v>
      </c>
      <c r="AJ16" s="154"/>
      <c r="AK16" s="99">
        <f t="shared" si="3"/>
        <v>1654100</v>
      </c>
    </row>
    <row r="17" spans="2:37" ht="24">
      <c r="B17" s="218" t="s">
        <v>621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>
        <v>1000</v>
      </c>
      <c r="X17" s="73"/>
      <c r="Y17" s="73"/>
      <c r="Z17" s="73"/>
      <c r="AA17" s="73"/>
      <c r="AB17" s="73"/>
      <c r="AC17" s="73"/>
      <c r="AD17" s="73"/>
      <c r="AE17" s="73"/>
      <c r="AF17" s="71">
        <v>105700</v>
      </c>
      <c r="AG17" s="73"/>
      <c r="AH17" s="73"/>
      <c r="AI17" s="73"/>
      <c r="AJ17" s="154"/>
      <c r="AK17" s="99">
        <f t="shared" si="3"/>
        <v>106700</v>
      </c>
    </row>
    <row r="18" spans="2:37" ht="12.75">
      <c r="B18" s="218" t="s">
        <v>581</v>
      </c>
      <c r="C18" s="71">
        <v>109700</v>
      </c>
      <c r="D18" s="71">
        <v>61500</v>
      </c>
      <c r="E18" s="71">
        <v>30100</v>
      </c>
      <c r="F18" s="71">
        <v>31700</v>
      </c>
      <c r="G18" s="71">
        <v>51500</v>
      </c>
      <c r="H18" s="71">
        <v>16400</v>
      </c>
      <c r="I18" s="71">
        <v>54600</v>
      </c>
      <c r="J18" s="71">
        <v>53200</v>
      </c>
      <c r="K18" s="71">
        <v>35000</v>
      </c>
      <c r="L18" s="71">
        <v>56800</v>
      </c>
      <c r="M18" s="71">
        <v>26400</v>
      </c>
      <c r="N18" s="71">
        <v>6800</v>
      </c>
      <c r="O18" s="71"/>
      <c r="P18" s="71">
        <v>59400</v>
      </c>
      <c r="Q18" s="71">
        <v>32300</v>
      </c>
      <c r="R18" s="71">
        <v>194700</v>
      </c>
      <c r="S18" s="71">
        <v>40600</v>
      </c>
      <c r="T18" s="71">
        <v>20500</v>
      </c>
      <c r="U18" s="71">
        <v>54600</v>
      </c>
      <c r="V18" s="71">
        <v>51600</v>
      </c>
      <c r="W18" s="71">
        <v>87400</v>
      </c>
      <c r="X18" s="71">
        <v>30200</v>
      </c>
      <c r="Y18" s="71">
        <v>7400</v>
      </c>
      <c r="Z18" s="71">
        <v>11500</v>
      </c>
      <c r="AA18" s="71">
        <v>26400</v>
      </c>
      <c r="AB18" s="71">
        <v>12400</v>
      </c>
      <c r="AC18" s="71">
        <v>12400</v>
      </c>
      <c r="AD18" s="71">
        <v>14400</v>
      </c>
      <c r="AE18" s="71">
        <v>21100</v>
      </c>
      <c r="AF18" s="71">
        <v>211400</v>
      </c>
      <c r="AG18" s="71">
        <v>11500</v>
      </c>
      <c r="AH18" s="71">
        <v>11200</v>
      </c>
      <c r="AI18" s="71">
        <v>7600</v>
      </c>
      <c r="AJ18" s="73"/>
      <c r="AK18" s="99">
        <f t="shared" si="3"/>
        <v>1452300</v>
      </c>
    </row>
    <row r="19" spans="2:37" ht="12.75">
      <c r="B19" s="218" t="s">
        <v>582</v>
      </c>
      <c r="C19" s="71">
        <v>17600</v>
      </c>
      <c r="D19" s="71">
        <v>57300</v>
      </c>
      <c r="E19" s="71">
        <v>11100</v>
      </c>
      <c r="F19" s="71">
        <v>33300</v>
      </c>
      <c r="G19" s="71">
        <v>64300</v>
      </c>
      <c r="H19" s="71">
        <v>9200</v>
      </c>
      <c r="I19" s="71">
        <v>13500</v>
      </c>
      <c r="J19" s="71">
        <v>20800</v>
      </c>
      <c r="K19" s="71">
        <v>38400</v>
      </c>
      <c r="L19" s="71">
        <v>72600</v>
      </c>
      <c r="M19" s="71">
        <v>25000</v>
      </c>
      <c r="N19" s="71">
        <v>10600</v>
      </c>
      <c r="O19" s="71"/>
      <c r="P19" s="71">
        <v>27300</v>
      </c>
      <c r="Q19" s="71">
        <v>34200</v>
      </c>
      <c r="R19" s="71">
        <v>64700</v>
      </c>
      <c r="S19" s="71">
        <v>37000</v>
      </c>
      <c r="T19" s="71">
        <v>15800</v>
      </c>
      <c r="U19" s="71">
        <v>12000</v>
      </c>
      <c r="V19" s="71">
        <v>16700</v>
      </c>
      <c r="W19" s="71">
        <v>53100</v>
      </c>
      <c r="X19" s="71">
        <v>30900</v>
      </c>
      <c r="Y19" s="71">
        <v>11500</v>
      </c>
      <c r="Z19" s="71">
        <v>18000</v>
      </c>
      <c r="AA19" s="71">
        <v>25000</v>
      </c>
      <c r="AB19" s="71">
        <v>19400</v>
      </c>
      <c r="AC19" s="71">
        <v>19400</v>
      </c>
      <c r="AD19" s="71">
        <v>22600</v>
      </c>
      <c r="AE19" s="71">
        <v>6500</v>
      </c>
      <c r="AF19" s="71">
        <v>92500</v>
      </c>
      <c r="AG19" s="71">
        <v>18000</v>
      </c>
      <c r="AH19" s="71">
        <v>17600</v>
      </c>
      <c r="AI19" s="71">
        <v>12000</v>
      </c>
      <c r="AJ19" s="73"/>
      <c r="AK19" s="99">
        <f t="shared" si="3"/>
        <v>927900</v>
      </c>
    </row>
    <row r="20" spans="2:37" ht="24">
      <c r="B20" s="218" t="s">
        <v>623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>
        <v>400</v>
      </c>
      <c r="AG20" s="71"/>
      <c r="AH20" s="71"/>
      <c r="AI20" s="71"/>
      <c r="AJ20" s="73"/>
      <c r="AK20" s="99">
        <f t="shared" si="3"/>
        <v>400</v>
      </c>
    </row>
    <row r="21" spans="2:37" s="2" customFormat="1" ht="13.5" thickBot="1">
      <c r="B21" s="221" t="s">
        <v>622</v>
      </c>
      <c r="C21" s="162">
        <f aca="true" t="shared" si="4" ref="C21:N21">SUM(C13:C20)</f>
        <v>651000</v>
      </c>
      <c r="D21" s="162">
        <f t="shared" si="4"/>
        <v>785000</v>
      </c>
      <c r="E21" s="162">
        <f t="shared" si="4"/>
        <v>181000</v>
      </c>
      <c r="F21" s="162">
        <f t="shared" si="4"/>
        <v>406000</v>
      </c>
      <c r="G21" s="162">
        <f t="shared" si="4"/>
        <v>759000</v>
      </c>
      <c r="H21" s="162">
        <f t="shared" si="4"/>
        <v>131000</v>
      </c>
      <c r="I21" s="162">
        <f t="shared" si="4"/>
        <v>523000</v>
      </c>
      <c r="J21" s="92">
        <f t="shared" si="4"/>
        <v>469000</v>
      </c>
      <c r="K21" s="92">
        <f t="shared" si="4"/>
        <v>464000</v>
      </c>
      <c r="L21" s="92">
        <f t="shared" si="4"/>
        <v>854000</v>
      </c>
      <c r="M21" s="92">
        <f t="shared" si="4"/>
        <v>310000</v>
      </c>
      <c r="N21" s="92">
        <f t="shared" si="4"/>
        <v>137000</v>
      </c>
      <c r="O21" s="92"/>
      <c r="P21" s="92">
        <f aca="true" t="shared" si="5" ref="P21:AI21">SUM(P13:P20)</f>
        <v>535000</v>
      </c>
      <c r="Q21" s="92">
        <f t="shared" si="5"/>
        <v>416000</v>
      </c>
      <c r="R21" s="92">
        <f t="shared" si="5"/>
        <v>1086400</v>
      </c>
      <c r="S21" s="92">
        <f t="shared" si="5"/>
        <v>454000</v>
      </c>
      <c r="T21" s="92">
        <f t="shared" si="5"/>
        <v>205000</v>
      </c>
      <c r="U21" s="92">
        <f t="shared" si="5"/>
        <v>234000</v>
      </c>
      <c r="V21" s="92">
        <f t="shared" si="5"/>
        <v>415000</v>
      </c>
      <c r="W21" s="92">
        <f t="shared" si="5"/>
        <v>2746000</v>
      </c>
      <c r="X21" s="92">
        <f t="shared" si="5"/>
        <v>575000</v>
      </c>
      <c r="Y21" s="92">
        <f t="shared" si="5"/>
        <v>147000</v>
      </c>
      <c r="Z21" s="92">
        <f t="shared" si="5"/>
        <v>220000</v>
      </c>
      <c r="AA21" s="92">
        <f t="shared" si="5"/>
        <v>310000</v>
      </c>
      <c r="AB21" s="92">
        <f t="shared" si="5"/>
        <v>237000</v>
      </c>
      <c r="AC21" s="92">
        <f t="shared" si="5"/>
        <v>237000</v>
      </c>
      <c r="AD21" s="92">
        <f t="shared" si="5"/>
        <v>273000</v>
      </c>
      <c r="AE21" s="92">
        <f t="shared" si="5"/>
        <v>230000</v>
      </c>
      <c r="AF21" s="92">
        <f t="shared" si="5"/>
        <v>15891844</v>
      </c>
      <c r="AG21" s="92">
        <f t="shared" si="5"/>
        <v>780000</v>
      </c>
      <c r="AH21" s="92">
        <f t="shared" si="5"/>
        <v>215000</v>
      </c>
      <c r="AI21" s="92">
        <f t="shared" si="5"/>
        <v>152000</v>
      </c>
      <c r="AJ21" s="92"/>
      <c r="AK21" s="168">
        <f>SUM(C21:AJ21)</f>
        <v>31029244</v>
      </c>
    </row>
    <row r="22" spans="2:37" ht="13.5" thickBot="1">
      <c r="B22" s="385" t="s">
        <v>569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7"/>
    </row>
    <row r="23" spans="2:37" ht="12.75">
      <c r="B23" s="217" t="s">
        <v>583</v>
      </c>
      <c r="C23" s="69">
        <v>785300</v>
      </c>
      <c r="D23" s="69">
        <v>1279400</v>
      </c>
      <c r="E23" s="69">
        <v>378900</v>
      </c>
      <c r="F23" s="69">
        <v>691300</v>
      </c>
      <c r="G23" s="69">
        <v>1410400</v>
      </c>
      <c r="H23" s="69">
        <v>252800</v>
      </c>
      <c r="I23" s="69">
        <v>474100</v>
      </c>
      <c r="J23" s="69">
        <v>464900</v>
      </c>
      <c r="K23" s="69">
        <v>853300</v>
      </c>
      <c r="L23" s="69">
        <v>1460300</v>
      </c>
      <c r="M23" s="69">
        <v>633000</v>
      </c>
      <c r="N23" s="69">
        <v>217900</v>
      </c>
      <c r="O23" s="69"/>
      <c r="P23" s="69">
        <v>765500</v>
      </c>
      <c r="Q23" s="69">
        <v>760400</v>
      </c>
      <c r="R23" s="69">
        <v>3427200</v>
      </c>
      <c r="S23" s="69">
        <v>749400</v>
      </c>
      <c r="T23" s="69">
        <v>341800</v>
      </c>
      <c r="U23" s="69">
        <v>271800</v>
      </c>
      <c r="V23" s="69">
        <v>955800</v>
      </c>
      <c r="W23" s="69">
        <v>1879800</v>
      </c>
      <c r="X23" s="69">
        <v>3956300</v>
      </c>
      <c r="Y23" s="69">
        <v>241000</v>
      </c>
      <c r="Z23" s="69">
        <v>393800</v>
      </c>
      <c r="AA23" s="69">
        <v>503000</v>
      </c>
      <c r="AB23" s="69">
        <v>401300</v>
      </c>
      <c r="AC23" s="69">
        <v>405300</v>
      </c>
      <c r="AD23" s="69">
        <v>473300</v>
      </c>
      <c r="AE23" s="69">
        <v>237800</v>
      </c>
      <c r="AF23" s="69">
        <v>20145800</v>
      </c>
      <c r="AG23" s="69">
        <v>404800</v>
      </c>
      <c r="AH23" s="69">
        <v>365200</v>
      </c>
      <c r="AI23" s="69">
        <v>288600</v>
      </c>
      <c r="AJ23" s="81"/>
      <c r="AK23" s="99">
        <f>SUM(C23:AJ23)</f>
        <v>45869500</v>
      </c>
    </row>
    <row r="24" spans="2:37" ht="12.75">
      <c r="B24" s="218" t="s">
        <v>584</v>
      </c>
      <c r="C24" s="71">
        <v>110000</v>
      </c>
      <c r="D24" s="71">
        <v>353300</v>
      </c>
      <c r="E24" s="71">
        <v>71600</v>
      </c>
      <c r="F24" s="71">
        <v>139900</v>
      </c>
      <c r="G24" s="71">
        <v>483300</v>
      </c>
      <c r="H24" s="71">
        <v>26300</v>
      </c>
      <c r="I24" s="71">
        <v>658300</v>
      </c>
      <c r="J24" s="71">
        <v>74200</v>
      </c>
      <c r="K24" s="71">
        <v>199500</v>
      </c>
      <c r="L24" s="71">
        <v>306900</v>
      </c>
      <c r="M24" s="71">
        <v>123300</v>
      </c>
      <c r="N24" s="71">
        <v>30400</v>
      </c>
      <c r="O24" s="71"/>
      <c r="P24" s="71">
        <v>109900</v>
      </c>
      <c r="Q24" s="71">
        <v>157500</v>
      </c>
      <c r="R24" s="71">
        <v>511900</v>
      </c>
      <c r="S24" s="71">
        <v>275500</v>
      </c>
      <c r="T24" s="71">
        <v>134900</v>
      </c>
      <c r="U24" s="71">
        <v>49200</v>
      </c>
      <c r="V24" s="71">
        <v>97500</v>
      </c>
      <c r="W24" s="71">
        <v>11556600</v>
      </c>
      <c r="X24" s="71">
        <v>129300</v>
      </c>
      <c r="Y24" s="71">
        <v>33000</v>
      </c>
      <c r="Z24" s="71">
        <v>51400</v>
      </c>
      <c r="AA24" s="71">
        <v>71300</v>
      </c>
      <c r="AB24" s="71">
        <v>85400</v>
      </c>
      <c r="AC24" s="71">
        <v>55400</v>
      </c>
      <c r="AD24" s="71">
        <v>64600</v>
      </c>
      <c r="AE24" s="71">
        <v>38400</v>
      </c>
      <c r="AF24" s="71">
        <v>631200</v>
      </c>
      <c r="AG24" s="71">
        <v>76400</v>
      </c>
      <c r="AH24" s="71">
        <v>81000</v>
      </c>
      <c r="AI24" s="71">
        <v>34200</v>
      </c>
      <c r="AJ24" s="73"/>
      <c r="AK24" s="99">
        <f aca="true" t="shared" si="6" ref="AK24:AK31">SUM(C24:AJ24)</f>
        <v>16821600</v>
      </c>
    </row>
    <row r="25" spans="2:37" ht="24">
      <c r="B25" s="219" t="s">
        <v>677</v>
      </c>
      <c r="C25" s="71"/>
      <c r="D25" s="71">
        <v>188600</v>
      </c>
      <c r="E25" s="71">
        <v>471500</v>
      </c>
      <c r="F25" s="71"/>
      <c r="G25" s="71"/>
      <c r="H25" s="71"/>
      <c r="I25" s="71">
        <v>113900</v>
      </c>
      <c r="J25" s="71"/>
      <c r="K25" s="71"/>
      <c r="L25" s="71">
        <v>77000</v>
      </c>
      <c r="M25" s="71">
        <v>167500</v>
      </c>
      <c r="N25" s="71"/>
      <c r="O25" s="71"/>
      <c r="P25" s="71"/>
      <c r="Q25" s="71"/>
      <c r="R25" s="71"/>
      <c r="S25" s="71">
        <v>24000</v>
      </c>
      <c r="T25" s="71"/>
      <c r="U25" s="71"/>
      <c r="V25" s="71"/>
      <c r="W25" s="71">
        <v>29884000</v>
      </c>
      <c r="X25" s="71">
        <v>27398000</v>
      </c>
      <c r="Y25" s="71">
        <v>3395000</v>
      </c>
      <c r="Z25" s="71">
        <v>5715000</v>
      </c>
      <c r="AA25" s="71"/>
      <c r="AB25" s="71"/>
      <c r="AC25" s="71"/>
      <c r="AD25" s="71"/>
      <c r="AE25" s="71"/>
      <c r="AF25" s="71">
        <v>4175100</v>
      </c>
      <c r="AG25" s="71">
        <v>1341600</v>
      </c>
      <c r="AH25" s="71">
        <v>5900</v>
      </c>
      <c r="AI25" s="71">
        <v>1075100</v>
      </c>
      <c r="AJ25" s="153"/>
      <c r="AK25" s="99">
        <f t="shared" si="6"/>
        <v>74032200</v>
      </c>
    </row>
    <row r="26" spans="2:37" ht="24">
      <c r="B26" s="218" t="s">
        <v>681</v>
      </c>
      <c r="C26" s="71">
        <v>671200</v>
      </c>
      <c r="D26" s="71">
        <v>1895000</v>
      </c>
      <c r="E26" s="71">
        <v>461600</v>
      </c>
      <c r="F26" s="71">
        <v>1083800</v>
      </c>
      <c r="G26" s="71">
        <v>3224800</v>
      </c>
      <c r="H26" s="71">
        <v>465500</v>
      </c>
      <c r="I26" s="71">
        <v>393900</v>
      </c>
      <c r="J26" s="71">
        <v>758000</v>
      </c>
      <c r="K26" s="71">
        <v>1318200</v>
      </c>
      <c r="L26" s="71">
        <v>2361700</v>
      </c>
      <c r="M26" s="71">
        <v>984700</v>
      </c>
      <c r="N26" s="71">
        <v>368300</v>
      </c>
      <c r="O26" s="71"/>
      <c r="P26" s="71">
        <v>974100</v>
      </c>
      <c r="Q26" s="71">
        <v>1212600</v>
      </c>
      <c r="R26" s="71">
        <v>2384400</v>
      </c>
      <c r="S26" s="71">
        <v>1297300</v>
      </c>
      <c r="T26" s="71">
        <v>551200</v>
      </c>
      <c r="U26" s="71">
        <v>459400</v>
      </c>
      <c r="V26" s="71">
        <v>607500</v>
      </c>
      <c r="W26" s="71">
        <v>1992500</v>
      </c>
      <c r="X26" s="71">
        <v>11754200</v>
      </c>
      <c r="Y26" s="71">
        <v>626300</v>
      </c>
      <c r="Z26" s="71">
        <v>838600</v>
      </c>
      <c r="AA26" s="71">
        <v>976700</v>
      </c>
      <c r="AB26" s="71">
        <v>834300</v>
      </c>
      <c r="AC26" s="71">
        <v>873600</v>
      </c>
      <c r="AD26" s="71">
        <v>957400</v>
      </c>
      <c r="AE26" s="71">
        <v>318700</v>
      </c>
      <c r="AF26" s="71">
        <v>2670900</v>
      </c>
      <c r="AG26" s="71">
        <v>696200</v>
      </c>
      <c r="AH26" s="71">
        <v>626700</v>
      </c>
      <c r="AI26" s="71">
        <v>865200</v>
      </c>
      <c r="AJ26" s="154"/>
      <c r="AK26" s="99">
        <f t="shared" si="6"/>
        <v>45504500</v>
      </c>
    </row>
    <row r="27" spans="2:37" ht="12.75">
      <c r="B27" s="218" t="s">
        <v>585</v>
      </c>
      <c r="C27" s="71">
        <v>681000</v>
      </c>
      <c r="D27" s="71">
        <v>1440600</v>
      </c>
      <c r="E27" s="71">
        <v>323300</v>
      </c>
      <c r="F27" s="71">
        <v>859000</v>
      </c>
      <c r="G27" s="71">
        <v>1610400</v>
      </c>
      <c r="H27" s="71">
        <v>275200</v>
      </c>
      <c r="I27" s="71">
        <v>358700</v>
      </c>
      <c r="J27" s="71">
        <v>590800</v>
      </c>
      <c r="K27" s="71">
        <v>982500</v>
      </c>
      <c r="L27" s="71">
        <v>1812000</v>
      </c>
      <c r="M27" s="71">
        <v>639500</v>
      </c>
      <c r="N27" s="71">
        <v>291300</v>
      </c>
      <c r="O27" s="71"/>
      <c r="P27" s="71">
        <v>746500</v>
      </c>
      <c r="Q27" s="71">
        <v>881200</v>
      </c>
      <c r="R27" s="71">
        <v>2459000</v>
      </c>
      <c r="S27" s="71">
        <v>930300</v>
      </c>
      <c r="T27" s="71">
        <v>415500</v>
      </c>
      <c r="U27" s="71">
        <v>323700</v>
      </c>
      <c r="V27" s="71">
        <v>488400</v>
      </c>
      <c r="W27" s="71">
        <v>2122000</v>
      </c>
      <c r="X27" s="71">
        <v>7459600</v>
      </c>
      <c r="Y27" s="71">
        <v>313200</v>
      </c>
      <c r="Z27" s="71">
        <v>470000</v>
      </c>
      <c r="AA27" s="71">
        <v>639000</v>
      </c>
      <c r="AB27" s="71">
        <v>504400</v>
      </c>
      <c r="AC27" s="71">
        <v>503900</v>
      </c>
      <c r="AD27" s="71">
        <v>582800</v>
      </c>
      <c r="AE27" s="71">
        <v>239000</v>
      </c>
      <c r="AF27" s="71">
        <v>2217800</v>
      </c>
      <c r="AG27" s="71">
        <v>470000</v>
      </c>
      <c r="AH27" s="71">
        <v>458500</v>
      </c>
      <c r="AI27" s="71">
        <v>324100</v>
      </c>
      <c r="AJ27" s="73"/>
      <c r="AK27" s="99">
        <f t="shared" si="6"/>
        <v>32413200</v>
      </c>
    </row>
    <row r="28" spans="2:37" ht="12.75">
      <c r="B28" s="218" t="s">
        <v>586</v>
      </c>
      <c r="C28" s="71"/>
      <c r="D28" s="71"/>
      <c r="E28" s="73">
        <v>1721400</v>
      </c>
      <c r="F28" s="73"/>
      <c r="G28" s="73"/>
      <c r="H28" s="73"/>
      <c r="I28" s="73">
        <v>227800</v>
      </c>
      <c r="J28" s="73"/>
      <c r="K28" s="73"/>
      <c r="L28" s="73"/>
      <c r="M28" s="73"/>
      <c r="N28" s="73"/>
      <c r="O28" s="73"/>
      <c r="P28" s="73"/>
      <c r="Q28" s="74">
        <v>139100</v>
      </c>
      <c r="R28" s="73">
        <v>19300</v>
      </c>
      <c r="S28" s="73">
        <v>10800</v>
      </c>
      <c r="T28" s="73"/>
      <c r="U28" s="73"/>
      <c r="V28" s="73"/>
      <c r="W28" s="73">
        <v>2463500</v>
      </c>
      <c r="X28" s="73"/>
      <c r="Y28" s="73"/>
      <c r="Z28" s="73"/>
      <c r="AA28" s="73"/>
      <c r="AB28" s="73"/>
      <c r="AC28" s="73"/>
      <c r="AD28" s="73"/>
      <c r="AE28" s="73"/>
      <c r="AF28" s="73">
        <v>80100</v>
      </c>
      <c r="AG28" s="73"/>
      <c r="AH28" s="73"/>
      <c r="AI28" s="73">
        <v>9000</v>
      </c>
      <c r="AJ28" s="73"/>
      <c r="AK28" s="99">
        <f t="shared" si="6"/>
        <v>4671000</v>
      </c>
    </row>
    <row r="29" spans="2:37" ht="12.75">
      <c r="B29" s="218" t="s">
        <v>587</v>
      </c>
      <c r="C29" s="71"/>
      <c r="D29" s="71"/>
      <c r="E29" s="73"/>
      <c r="F29" s="73"/>
      <c r="G29" s="73"/>
      <c r="H29" s="73"/>
      <c r="I29" s="73">
        <v>9844300</v>
      </c>
      <c r="J29" s="73"/>
      <c r="K29" s="73"/>
      <c r="L29" s="73"/>
      <c r="M29" s="73"/>
      <c r="N29" s="73"/>
      <c r="O29" s="73"/>
      <c r="P29" s="73"/>
      <c r="Q29" s="74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>
        <v>7800</v>
      </c>
      <c r="AD29" s="73"/>
      <c r="AE29" s="73"/>
      <c r="AF29" s="73"/>
      <c r="AG29" s="73"/>
      <c r="AH29" s="73"/>
      <c r="AI29" s="73"/>
      <c r="AJ29" s="73"/>
      <c r="AK29" s="99">
        <f t="shared" si="6"/>
        <v>9852100</v>
      </c>
    </row>
    <row r="30" spans="2:37" ht="12.75">
      <c r="B30" s="218" t="s">
        <v>588</v>
      </c>
      <c r="C30" s="71">
        <v>1068500</v>
      </c>
      <c r="D30" s="71">
        <v>438500</v>
      </c>
      <c r="E30" s="71">
        <v>1333700</v>
      </c>
      <c r="F30" s="71">
        <v>375000</v>
      </c>
      <c r="G30" s="71">
        <v>785100</v>
      </c>
      <c r="H30" s="71">
        <v>45200</v>
      </c>
      <c r="I30" s="71">
        <v>334000</v>
      </c>
      <c r="J30" s="71">
        <v>88100</v>
      </c>
      <c r="K30" s="71">
        <v>8500</v>
      </c>
      <c r="L30" s="71">
        <v>2891100</v>
      </c>
      <c r="M30" s="71">
        <v>2377000</v>
      </c>
      <c r="N30" s="71">
        <v>655100</v>
      </c>
      <c r="O30" s="71"/>
      <c r="P30" s="71">
        <v>154000</v>
      </c>
      <c r="Q30" s="71">
        <v>406200</v>
      </c>
      <c r="R30" s="73">
        <v>842200</v>
      </c>
      <c r="S30" s="71">
        <v>27700</v>
      </c>
      <c r="T30" s="115">
        <v>40600</v>
      </c>
      <c r="U30" s="115">
        <v>1338900</v>
      </c>
      <c r="V30" s="71">
        <v>155800</v>
      </c>
      <c r="W30" s="71">
        <v>1295600</v>
      </c>
      <c r="X30" s="71">
        <v>861600</v>
      </c>
      <c r="Y30" s="71">
        <v>271500</v>
      </c>
      <c r="Z30" s="71">
        <v>965200</v>
      </c>
      <c r="AA30" s="71"/>
      <c r="AB30" s="71">
        <v>21600</v>
      </c>
      <c r="AC30" s="71"/>
      <c r="AD30" s="71">
        <v>31900</v>
      </c>
      <c r="AE30" s="71">
        <v>80100</v>
      </c>
      <c r="AF30" s="71">
        <v>36000</v>
      </c>
      <c r="AG30" s="71">
        <v>13000</v>
      </c>
      <c r="AH30" s="71">
        <v>8700</v>
      </c>
      <c r="AI30" s="71">
        <v>56800</v>
      </c>
      <c r="AJ30" s="154"/>
      <c r="AK30" s="99">
        <f t="shared" si="6"/>
        <v>17007200</v>
      </c>
    </row>
    <row r="31" spans="2:37" ht="24">
      <c r="B31" s="219" t="s">
        <v>112</v>
      </c>
      <c r="C31" s="71"/>
      <c r="D31" s="71">
        <v>15600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159"/>
      <c r="AK31" s="99">
        <f t="shared" si="6"/>
        <v>15600</v>
      </c>
    </row>
    <row r="32" spans="2:37" s="2" customFormat="1" ht="13.5" thickBot="1">
      <c r="B32" s="221" t="s">
        <v>830</v>
      </c>
      <c r="C32" s="162">
        <f aca="true" t="shared" si="7" ref="C32:N32">SUM(C23:C31)</f>
        <v>3316000</v>
      </c>
      <c r="D32" s="162">
        <f t="shared" si="7"/>
        <v>5611000</v>
      </c>
      <c r="E32" s="162">
        <f t="shared" si="7"/>
        <v>4762000</v>
      </c>
      <c r="F32" s="162">
        <f t="shared" si="7"/>
        <v>3149000</v>
      </c>
      <c r="G32" s="162">
        <f t="shared" si="7"/>
        <v>7514000</v>
      </c>
      <c r="H32" s="162">
        <f t="shared" si="7"/>
        <v>1065000</v>
      </c>
      <c r="I32" s="162">
        <f t="shared" si="7"/>
        <v>12405000</v>
      </c>
      <c r="J32" s="162">
        <f t="shared" si="7"/>
        <v>1976000</v>
      </c>
      <c r="K32" s="162">
        <f t="shared" si="7"/>
        <v>3362000</v>
      </c>
      <c r="L32" s="162">
        <f t="shared" si="7"/>
        <v>8909000</v>
      </c>
      <c r="M32" s="162">
        <f t="shared" si="7"/>
        <v>4925000</v>
      </c>
      <c r="N32" s="162">
        <f t="shared" si="7"/>
        <v>1563000</v>
      </c>
      <c r="O32" s="162"/>
      <c r="P32" s="162">
        <f aca="true" t="shared" si="8" ref="P32:AI32">SUM(P23:P31)</f>
        <v>2750000</v>
      </c>
      <c r="Q32" s="162">
        <f t="shared" si="8"/>
        <v>3557000</v>
      </c>
      <c r="R32" s="162">
        <f t="shared" si="8"/>
        <v>9644000</v>
      </c>
      <c r="S32" s="162">
        <f t="shared" si="8"/>
        <v>3315000</v>
      </c>
      <c r="T32" s="162">
        <f t="shared" si="8"/>
        <v>1484000</v>
      </c>
      <c r="U32" s="162">
        <f t="shared" si="8"/>
        <v>2443000</v>
      </c>
      <c r="V32" s="162">
        <f t="shared" si="8"/>
        <v>2305000</v>
      </c>
      <c r="W32" s="162">
        <f t="shared" si="8"/>
        <v>51194000</v>
      </c>
      <c r="X32" s="162">
        <f t="shared" si="8"/>
        <v>51559000</v>
      </c>
      <c r="Y32" s="162">
        <f t="shared" si="8"/>
        <v>4880000</v>
      </c>
      <c r="Z32" s="162">
        <f t="shared" si="8"/>
        <v>8434000</v>
      </c>
      <c r="AA32" s="162">
        <f t="shared" si="8"/>
        <v>2190000</v>
      </c>
      <c r="AB32" s="162">
        <f t="shared" si="8"/>
        <v>1847000</v>
      </c>
      <c r="AC32" s="162">
        <f t="shared" si="8"/>
        <v>1846000</v>
      </c>
      <c r="AD32" s="162">
        <f t="shared" si="8"/>
        <v>2110000</v>
      </c>
      <c r="AE32" s="162">
        <f t="shared" si="8"/>
        <v>914000</v>
      </c>
      <c r="AF32" s="162">
        <f t="shared" si="8"/>
        <v>29956900</v>
      </c>
      <c r="AG32" s="162">
        <f t="shared" si="8"/>
        <v>3002000</v>
      </c>
      <c r="AH32" s="162">
        <f t="shared" si="8"/>
        <v>1546000</v>
      </c>
      <c r="AI32" s="162">
        <f t="shared" si="8"/>
        <v>2653000</v>
      </c>
      <c r="AJ32" s="162"/>
      <c r="AK32" s="168">
        <f>SUM(C32:AJ32)</f>
        <v>246186900</v>
      </c>
    </row>
    <row r="33" spans="2:37" ht="13.5" thickBot="1">
      <c r="B33" s="378" t="s">
        <v>570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80"/>
    </row>
    <row r="34" spans="2:37" ht="12.75">
      <c r="B34" s="246" t="s">
        <v>589</v>
      </c>
      <c r="C34" s="147"/>
      <c r="D34" s="147"/>
      <c r="E34" s="147"/>
      <c r="F34" s="147"/>
      <c r="G34" s="147"/>
      <c r="H34" s="147"/>
      <c r="I34" s="147"/>
      <c r="J34" s="147"/>
      <c r="K34" s="14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65">
        <v>600000</v>
      </c>
      <c r="AG34" s="97"/>
      <c r="AH34" s="97"/>
      <c r="AI34" s="97"/>
      <c r="AJ34" s="147"/>
      <c r="AK34" s="98">
        <f>SUM(C34:AJ34)</f>
        <v>600000</v>
      </c>
    </row>
    <row r="35" spans="2:37" ht="24">
      <c r="B35" s="218" t="s">
        <v>590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115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3"/>
      <c r="AK35" s="99"/>
    </row>
    <row r="36" spans="2:37" s="2" customFormat="1" ht="13.5" thickBot="1">
      <c r="B36" s="261" t="s">
        <v>831</v>
      </c>
      <c r="C36" s="92"/>
      <c r="D36" s="92"/>
      <c r="E36" s="92"/>
      <c r="F36" s="92"/>
      <c r="G36" s="92"/>
      <c r="H36" s="92"/>
      <c r="I36" s="92"/>
      <c r="J36" s="9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>
        <f>SUM(AF34:AF35)</f>
        <v>600000</v>
      </c>
      <c r="AG36" s="162"/>
      <c r="AH36" s="162"/>
      <c r="AI36" s="162"/>
      <c r="AJ36" s="162"/>
      <c r="AK36" s="168">
        <f>SUM(C36:AJ36)</f>
        <v>600000</v>
      </c>
    </row>
    <row r="37" spans="2:37" ht="13.5" customHeight="1" thickBot="1">
      <c r="B37" s="378" t="s">
        <v>238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6"/>
    </row>
    <row r="38" spans="2:37" ht="24">
      <c r="B38" s="246" t="s">
        <v>996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97">
        <v>400000</v>
      </c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9">
        <v>1072000</v>
      </c>
      <c r="AG38" s="147"/>
      <c r="AH38" s="147"/>
      <c r="AI38" s="147"/>
      <c r="AJ38" s="147"/>
      <c r="AK38" s="98">
        <f>SUM(C38:AJ38)</f>
        <v>1472000</v>
      </c>
    </row>
    <row r="39" spans="2:37" ht="12.75">
      <c r="B39" s="218" t="s">
        <v>763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1">
        <v>1600000</v>
      </c>
      <c r="X39" s="73"/>
      <c r="Y39" s="73"/>
      <c r="Z39" s="73"/>
      <c r="AA39" s="73"/>
      <c r="AB39" s="73"/>
      <c r="AC39" s="73"/>
      <c r="AD39" s="73"/>
      <c r="AE39" s="73"/>
      <c r="AF39" s="115"/>
      <c r="AG39" s="73"/>
      <c r="AH39" s="73"/>
      <c r="AI39" s="73"/>
      <c r="AJ39" s="73"/>
      <c r="AK39" s="99">
        <f>SUM(C39:AJ39)</f>
        <v>1600000</v>
      </c>
    </row>
    <row r="40" spans="2:37" s="2" customFormat="1" ht="13.5" thickBot="1">
      <c r="B40" s="261" t="s">
        <v>832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>
        <f>SUM(R38:R39)</f>
        <v>400000</v>
      </c>
      <c r="S40" s="162"/>
      <c r="T40" s="162"/>
      <c r="U40" s="162"/>
      <c r="V40" s="162"/>
      <c r="W40" s="92">
        <f>SUM(W39)</f>
        <v>1600000</v>
      </c>
      <c r="X40" s="162"/>
      <c r="Y40" s="162"/>
      <c r="Z40" s="162"/>
      <c r="AA40" s="162"/>
      <c r="AB40" s="162"/>
      <c r="AC40" s="162"/>
      <c r="AD40" s="162"/>
      <c r="AE40" s="162"/>
      <c r="AF40" s="92">
        <f>SUM(AF38:AF39)</f>
        <v>1072000</v>
      </c>
      <c r="AG40" s="92"/>
      <c r="AH40" s="92"/>
      <c r="AI40" s="92"/>
      <c r="AJ40" s="92"/>
      <c r="AK40" s="168">
        <f>SUM(C40:AJ40)</f>
        <v>3072000</v>
      </c>
    </row>
    <row r="41" spans="2:37" s="2" customFormat="1" ht="13.5" thickBot="1">
      <c r="B41" s="378" t="s">
        <v>917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80"/>
    </row>
    <row r="42" spans="2:37" s="2" customFormat="1" ht="12.75">
      <c r="B42" s="254" t="s">
        <v>815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>
        <v>80000000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150"/>
      <c r="AK42" s="275"/>
    </row>
    <row r="43" spans="2:37" s="2" customFormat="1" ht="13.5" thickBot="1">
      <c r="B43" s="220" t="s">
        <v>875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f>SUM(O42)</f>
        <v>80000000</v>
      </c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76"/>
      <c r="AK43" s="68"/>
    </row>
    <row r="44" spans="2:37" ht="13.5" thickBot="1">
      <c r="B44" s="248" t="s">
        <v>874</v>
      </c>
      <c r="C44" s="120">
        <f aca="true" t="shared" si="9" ref="C44:O44">C11+C21+C32+C36+C40+C43</f>
        <v>24807000</v>
      </c>
      <c r="D44" s="120">
        <f t="shared" si="9"/>
        <v>58073000</v>
      </c>
      <c r="E44" s="120">
        <f t="shared" si="9"/>
        <v>20465000</v>
      </c>
      <c r="F44" s="120">
        <f t="shared" si="9"/>
        <v>32485000</v>
      </c>
      <c r="G44" s="120">
        <f t="shared" si="9"/>
        <v>128013000</v>
      </c>
      <c r="H44" s="120">
        <f t="shared" si="9"/>
        <v>18553000</v>
      </c>
      <c r="I44" s="120">
        <f t="shared" si="9"/>
        <v>22035000</v>
      </c>
      <c r="J44" s="120">
        <f t="shared" si="9"/>
        <v>25188000</v>
      </c>
      <c r="K44" s="120">
        <f t="shared" si="9"/>
        <v>41243000</v>
      </c>
      <c r="L44" s="120">
        <f t="shared" si="9"/>
        <v>73126000</v>
      </c>
      <c r="M44" s="120">
        <f t="shared" si="9"/>
        <v>36739000</v>
      </c>
      <c r="N44" s="120">
        <f t="shared" si="9"/>
        <v>12201000</v>
      </c>
      <c r="O44" s="120">
        <f t="shared" si="9"/>
        <v>80000000</v>
      </c>
      <c r="P44" s="120">
        <f aca="true" t="shared" si="10" ref="P44:AJ44">P11+P21+P32+P36+P40+P43</f>
        <v>31927000</v>
      </c>
      <c r="Q44" s="120">
        <f t="shared" si="10"/>
        <v>39366000</v>
      </c>
      <c r="R44" s="120">
        <f t="shared" si="10"/>
        <v>81113400</v>
      </c>
      <c r="S44" s="120">
        <f t="shared" si="10"/>
        <v>38301000</v>
      </c>
      <c r="T44" s="120">
        <f t="shared" si="10"/>
        <v>17580000</v>
      </c>
      <c r="U44" s="120">
        <f t="shared" si="10"/>
        <v>17031000</v>
      </c>
      <c r="V44" s="120">
        <f t="shared" si="10"/>
        <v>21236000</v>
      </c>
      <c r="W44" s="120">
        <f t="shared" si="10"/>
        <v>85454000</v>
      </c>
      <c r="X44" s="120">
        <f t="shared" si="10"/>
        <v>88248000</v>
      </c>
      <c r="Y44" s="120">
        <f t="shared" si="10"/>
        <v>29237000</v>
      </c>
      <c r="Z44" s="120">
        <f t="shared" si="10"/>
        <v>38625000</v>
      </c>
      <c r="AA44" s="120">
        <f t="shared" si="10"/>
        <v>33775000</v>
      </c>
      <c r="AB44" s="120">
        <f t="shared" si="10"/>
        <v>30452000</v>
      </c>
      <c r="AC44" s="120">
        <f t="shared" si="10"/>
        <v>32570000</v>
      </c>
      <c r="AD44" s="120">
        <f t="shared" si="10"/>
        <v>34613000</v>
      </c>
      <c r="AE44" s="120">
        <f t="shared" si="10"/>
        <v>12897000</v>
      </c>
      <c r="AF44" s="120">
        <f>AF11+AF21+AF32+AF36+AF40+AF43</f>
        <v>129293155</v>
      </c>
      <c r="AG44" s="120">
        <f t="shared" si="10"/>
        <v>23340000</v>
      </c>
      <c r="AH44" s="120">
        <f t="shared" si="10"/>
        <v>19520000</v>
      </c>
      <c r="AI44" s="120">
        <f t="shared" si="10"/>
        <v>18508000</v>
      </c>
      <c r="AJ44" s="120">
        <f t="shared" si="10"/>
        <v>124880945</v>
      </c>
      <c r="AK44" s="121">
        <f>SUM(C44:AJ44)</f>
        <v>1520895500</v>
      </c>
    </row>
    <row r="45" spans="2:37" ht="12.75">
      <c r="B45" s="350" t="s">
        <v>665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</row>
    <row r="47" ht="12.75">
      <c r="B47" t="s">
        <v>596</v>
      </c>
    </row>
  </sheetData>
  <sheetProtection/>
  <mergeCells count="8">
    <mergeCell ref="B2:AK2"/>
    <mergeCell ref="B45:AK45"/>
    <mergeCell ref="B4:AK4"/>
    <mergeCell ref="B12:AK12"/>
    <mergeCell ref="B22:AK22"/>
    <mergeCell ref="B33:AK33"/>
    <mergeCell ref="B37:AK37"/>
    <mergeCell ref="B41:AK41"/>
  </mergeCells>
  <printOptions/>
  <pageMargins left="0.75" right="0.75" top="1" bottom="1" header="0" footer="0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50.421875" style="0" bestFit="1" customWidth="1"/>
    <col min="3" max="3" width="27.8515625" style="0" customWidth="1"/>
  </cols>
  <sheetData>
    <row r="1" ht="13.5" thickBot="1"/>
    <row r="2" spans="2:3" ht="39.75" customHeight="1" thickBot="1">
      <c r="B2" s="347" t="s">
        <v>212</v>
      </c>
      <c r="C2" s="349"/>
    </row>
    <row r="3" spans="2:3" ht="24.75" thickBot="1">
      <c r="B3" s="37" t="s">
        <v>354</v>
      </c>
      <c r="C3" s="37" t="s">
        <v>252</v>
      </c>
    </row>
    <row r="4" spans="2:3" ht="28.5" customHeight="1" thickBot="1">
      <c r="B4" s="375" t="s">
        <v>652</v>
      </c>
      <c r="C4" s="377"/>
    </row>
    <row r="5" spans="2:3" ht="12.75">
      <c r="B5" s="249" t="s">
        <v>484</v>
      </c>
      <c r="C5" s="278">
        <v>311557544913</v>
      </c>
    </row>
    <row r="6" spans="2:3" ht="12.75">
      <c r="B6" s="250" t="s">
        <v>253</v>
      </c>
      <c r="C6" s="127">
        <v>15318837418</v>
      </c>
    </row>
    <row r="7" spans="2:3" ht="12.75">
      <c r="B7" s="250" t="s">
        <v>254</v>
      </c>
      <c r="C7" s="127">
        <v>71631418363</v>
      </c>
    </row>
    <row r="8" spans="2:3" ht="12.75">
      <c r="B8" s="258" t="s">
        <v>660</v>
      </c>
      <c r="C8" s="135">
        <v>1652754091</v>
      </c>
    </row>
    <row r="9" spans="2:3" ht="13.5" thickBot="1">
      <c r="B9" s="259" t="s">
        <v>485</v>
      </c>
      <c r="C9" s="289">
        <f>SUM(C5:C8)</f>
        <v>400160554785</v>
      </c>
    </row>
    <row r="10" spans="2:3" ht="13.5" thickBot="1">
      <c r="B10" s="252" t="s">
        <v>874</v>
      </c>
      <c r="C10" s="280">
        <f>SUM(C9)</f>
        <v>400160554785</v>
      </c>
    </row>
    <row r="11" spans="2:3" ht="34.5" customHeight="1">
      <c r="B11" s="394" t="s">
        <v>665</v>
      </c>
      <c r="C11" s="394"/>
    </row>
  </sheetData>
  <sheetProtection/>
  <mergeCells count="3">
    <mergeCell ref="B4:C4"/>
    <mergeCell ref="B2:C2"/>
    <mergeCell ref="B11:C11"/>
  </mergeCells>
  <printOptions/>
  <pageMargins left="0.75" right="0.75" top="1" bottom="1" header="0" footer="0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46.57421875" style="0" customWidth="1"/>
    <col min="3" max="3" width="27.7109375" style="0" customWidth="1"/>
  </cols>
  <sheetData>
    <row r="1" ht="13.5" thickBot="1"/>
    <row r="2" spans="2:3" ht="37.5" customHeight="1" thickBot="1">
      <c r="B2" s="347" t="s">
        <v>213</v>
      </c>
      <c r="C2" s="349"/>
    </row>
    <row r="3" spans="2:3" ht="24.75" thickBot="1">
      <c r="B3" s="37" t="s">
        <v>354</v>
      </c>
      <c r="C3" s="37" t="s">
        <v>255</v>
      </c>
    </row>
    <row r="4" spans="2:3" ht="13.5" thickBot="1">
      <c r="B4" s="351" t="s">
        <v>247</v>
      </c>
      <c r="C4" s="352"/>
    </row>
    <row r="5" spans="2:3" ht="12.75">
      <c r="B5" s="290" t="s">
        <v>256</v>
      </c>
      <c r="C5" s="291">
        <v>4278000000</v>
      </c>
    </row>
    <row r="6" spans="2:3" ht="13.5" thickBot="1">
      <c r="B6" s="284" t="s">
        <v>487</v>
      </c>
      <c r="C6" s="45">
        <f>SUM(C5)</f>
        <v>4278000000</v>
      </c>
    </row>
    <row r="7" spans="2:3" ht="13.5" thickBot="1">
      <c r="B7" s="260" t="s">
        <v>874</v>
      </c>
      <c r="C7" s="280">
        <f>SUM(C6)</f>
        <v>4278000000</v>
      </c>
    </row>
    <row r="8" spans="2:3" ht="33.75" customHeight="1">
      <c r="B8" s="394" t="s">
        <v>665</v>
      </c>
      <c r="C8" s="394"/>
    </row>
  </sheetData>
  <sheetProtection/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100"/>
  <sheetViews>
    <sheetView zoomScalePageLayoutView="0" workbookViewId="0" topLeftCell="B22">
      <selection activeCell="F42" sqref="F42"/>
    </sheetView>
  </sheetViews>
  <sheetFormatPr defaultColWidth="11.421875" defaultRowHeight="12.75"/>
  <cols>
    <col min="1" max="1" width="3.28125" style="0" customWidth="1"/>
    <col min="2" max="2" width="46.00390625" style="0" customWidth="1"/>
    <col min="3" max="3" width="15.7109375" style="0" customWidth="1"/>
    <col min="4" max="4" width="17.00390625" style="0" customWidth="1"/>
    <col min="5" max="5" width="14.7109375" style="0" customWidth="1"/>
    <col min="6" max="6" width="16.7109375" style="0" customWidth="1"/>
  </cols>
  <sheetData>
    <row r="1" ht="13.5" thickBot="1"/>
    <row r="2" spans="2:6" ht="27" customHeight="1" thickBot="1">
      <c r="B2" s="347" t="s">
        <v>214</v>
      </c>
      <c r="C2" s="348"/>
      <c r="D2" s="348"/>
      <c r="E2" s="348"/>
      <c r="F2" s="349"/>
    </row>
    <row r="3" spans="2:7" ht="24.75" thickBot="1">
      <c r="B3" s="157" t="s">
        <v>354</v>
      </c>
      <c r="C3" s="157" t="s">
        <v>257</v>
      </c>
      <c r="D3" s="157" t="s">
        <v>259</v>
      </c>
      <c r="E3" s="157" t="s">
        <v>809</v>
      </c>
      <c r="F3" s="37" t="s">
        <v>551</v>
      </c>
      <c r="G3" t="s">
        <v>596</v>
      </c>
    </row>
    <row r="4" spans="2:6" ht="13.5" thickBot="1">
      <c r="B4" s="351" t="s">
        <v>1082</v>
      </c>
      <c r="C4" s="332"/>
      <c r="D4" s="332"/>
      <c r="E4" s="332"/>
      <c r="F4" s="352"/>
    </row>
    <row r="5" spans="2:6" ht="12.75" customHeight="1">
      <c r="B5" s="217" t="s">
        <v>571</v>
      </c>
      <c r="C5" s="69">
        <v>24076822</v>
      </c>
      <c r="D5" s="69">
        <v>79192984</v>
      </c>
      <c r="E5" s="69">
        <v>18400727</v>
      </c>
      <c r="F5" s="100">
        <f aca="true" t="shared" si="0" ref="F5:F10">SUM(C5:E5)</f>
        <v>121670533</v>
      </c>
    </row>
    <row r="6" spans="2:6" ht="12.75">
      <c r="B6" s="218" t="s">
        <v>573</v>
      </c>
      <c r="C6" s="71">
        <v>5680099</v>
      </c>
      <c r="D6" s="71">
        <v>14116773</v>
      </c>
      <c r="E6" s="71">
        <v>3291823</v>
      </c>
      <c r="F6" s="99">
        <f t="shared" si="0"/>
        <v>23088695</v>
      </c>
    </row>
    <row r="7" spans="2:6" ht="24">
      <c r="B7" s="218" t="s">
        <v>574</v>
      </c>
      <c r="C7" s="71">
        <v>18215861</v>
      </c>
      <c r="D7" s="71">
        <v>41809240</v>
      </c>
      <c r="E7" s="71">
        <v>10643619</v>
      </c>
      <c r="F7" s="99">
        <f t="shared" si="0"/>
        <v>70668720</v>
      </c>
    </row>
    <row r="8" spans="2:6" ht="12.75" customHeight="1">
      <c r="B8" s="218" t="s">
        <v>575</v>
      </c>
      <c r="C8" s="71">
        <v>59542690</v>
      </c>
      <c r="D8" s="71">
        <v>177807956</v>
      </c>
      <c r="E8" s="71">
        <v>24981454</v>
      </c>
      <c r="F8" s="99">
        <f t="shared" si="0"/>
        <v>262332100</v>
      </c>
    </row>
    <row r="9" spans="2:6" ht="12.75">
      <c r="B9" s="218" t="s">
        <v>877</v>
      </c>
      <c r="C9" s="71"/>
      <c r="D9" s="71"/>
      <c r="E9" s="71">
        <v>14718700</v>
      </c>
      <c r="F9" s="99">
        <f t="shared" si="0"/>
        <v>14718700</v>
      </c>
    </row>
    <row r="10" spans="2:6" ht="13.5" thickBot="1">
      <c r="B10" s="220" t="s">
        <v>353</v>
      </c>
      <c r="C10" s="76">
        <f>SUM(C5:C9)</f>
        <v>107515472</v>
      </c>
      <c r="D10" s="76">
        <f>SUM(D5:D9)</f>
        <v>312926953</v>
      </c>
      <c r="E10" s="67">
        <f>SUM(E5:E9)</f>
        <v>72036323</v>
      </c>
      <c r="F10" s="68">
        <f t="shared" si="0"/>
        <v>492478748</v>
      </c>
    </row>
    <row r="11" spans="2:6" ht="13.5" thickBot="1">
      <c r="B11" s="378" t="s">
        <v>1083</v>
      </c>
      <c r="C11" s="379"/>
      <c r="D11" s="379"/>
      <c r="E11" s="379"/>
      <c r="F11" s="380"/>
    </row>
    <row r="12" spans="2:8" ht="12" customHeight="1">
      <c r="B12" s="217" t="s">
        <v>577</v>
      </c>
      <c r="C12" s="69">
        <v>4520000</v>
      </c>
      <c r="D12" s="69">
        <v>8000000</v>
      </c>
      <c r="E12" s="69">
        <v>1900</v>
      </c>
      <c r="F12" s="70">
        <f aca="true" t="shared" si="1" ref="F12:F17">SUM(C12:E12)</f>
        <v>12521900</v>
      </c>
      <c r="H12" t="s">
        <v>596</v>
      </c>
    </row>
    <row r="13" spans="2:6" ht="12.75">
      <c r="B13" s="218" t="s">
        <v>578</v>
      </c>
      <c r="C13" s="71">
        <v>1000000</v>
      </c>
      <c r="D13" s="71">
        <v>2000000</v>
      </c>
      <c r="E13" s="71">
        <v>500</v>
      </c>
      <c r="F13" s="99">
        <f t="shared" si="1"/>
        <v>3000500</v>
      </c>
    </row>
    <row r="14" spans="2:6" ht="12.75">
      <c r="B14" s="218" t="s">
        <v>579</v>
      </c>
      <c r="C14" s="71">
        <v>1500000</v>
      </c>
      <c r="D14" s="71">
        <v>5000000</v>
      </c>
      <c r="E14" s="71">
        <v>750</v>
      </c>
      <c r="F14" s="99">
        <f t="shared" si="1"/>
        <v>6500750</v>
      </c>
    </row>
    <row r="15" spans="2:6" ht="12.75">
      <c r="B15" s="218" t="s">
        <v>580</v>
      </c>
      <c r="C15" s="71">
        <v>1000000</v>
      </c>
      <c r="D15" s="71">
        <v>3000000</v>
      </c>
      <c r="E15" s="71">
        <v>500</v>
      </c>
      <c r="F15" s="99">
        <f t="shared" si="1"/>
        <v>4000500</v>
      </c>
    </row>
    <row r="16" spans="2:6" ht="24">
      <c r="B16" s="218" t="s">
        <v>592</v>
      </c>
      <c r="C16" s="71">
        <v>500000</v>
      </c>
      <c r="D16" s="71">
        <v>1000000</v>
      </c>
      <c r="E16" s="71">
        <v>250</v>
      </c>
      <c r="F16" s="99">
        <f t="shared" si="1"/>
        <v>1500250</v>
      </c>
    </row>
    <row r="17" spans="2:6" ht="12.75">
      <c r="B17" s="218" t="s">
        <v>581</v>
      </c>
      <c r="C17" s="71">
        <v>6000000</v>
      </c>
      <c r="D17" s="71">
        <v>4408292</v>
      </c>
      <c r="E17" s="71">
        <v>250</v>
      </c>
      <c r="F17" s="99">
        <f t="shared" si="1"/>
        <v>10408542</v>
      </c>
    </row>
    <row r="18" spans="2:6" ht="24">
      <c r="B18" s="218" t="s">
        <v>582</v>
      </c>
      <c r="C18" s="71">
        <v>650000</v>
      </c>
      <c r="D18" s="71">
        <v>5700000</v>
      </c>
      <c r="E18" s="71">
        <v>250</v>
      </c>
      <c r="F18" s="99">
        <f>SUM(C18:E18)</f>
        <v>6350250</v>
      </c>
    </row>
    <row r="19" spans="2:6" ht="13.5" thickBot="1">
      <c r="B19" s="220" t="s">
        <v>622</v>
      </c>
      <c r="C19" s="76">
        <f>SUM(C12:C18)</f>
        <v>15170000</v>
      </c>
      <c r="D19" s="76">
        <f>SUM(D12:D18)</f>
        <v>29108292</v>
      </c>
      <c r="E19" s="76">
        <f>SUM(E12:E18)</f>
        <v>4400</v>
      </c>
      <c r="F19" s="68">
        <f>SUM(C19:E19)</f>
        <v>44282692</v>
      </c>
    </row>
    <row r="20" spans="2:6" ht="13.5" thickBot="1">
      <c r="B20" s="378" t="s">
        <v>569</v>
      </c>
      <c r="C20" s="379"/>
      <c r="D20" s="379"/>
      <c r="E20" s="379"/>
      <c r="F20" s="380"/>
    </row>
    <row r="21" spans="2:6" ht="12.75">
      <c r="B21" s="217" t="s">
        <v>583</v>
      </c>
      <c r="C21" s="69">
        <v>44516000</v>
      </c>
      <c r="D21" s="69">
        <v>15000000</v>
      </c>
      <c r="E21" s="69">
        <v>250</v>
      </c>
      <c r="F21" s="70">
        <f aca="true" t="shared" si="2" ref="F21:F27">SUM(C21:E21)</f>
        <v>59516250</v>
      </c>
    </row>
    <row r="22" spans="2:6" ht="12.75">
      <c r="B22" s="218" t="s">
        <v>584</v>
      </c>
      <c r="C22" s="71">
        <v>22000000</v>
      </c>
      <c r="D22" s="71">
        <v>67000000</v>
      </c>
      <c r="E22" s="71">
        <v>250</v>
      </c>
      <c r="F22" s="99">
        <f t="shared" si="2"/>
        <v>89000250</v>
      </c>
    </row>
    <row r="23" spans="2:6" ht="24">
      <c r="B23" s="219" t="s">
        <v>677</v>
      </c>
      <c r="C23" s="71">
        <v>21300000</v>
      </c>
      <c r="D23" s="71">
        <v>60600000</v>
      </c>
      <c r="E23" s="71">
        <v>250</v>
      </c>
      <c r="F23" s="99">
        <f t="shared" si="2"/>
        <v>81900250</v>
      </c>
    </row>
    <row r="24" spans="2:6" ht="36">
      <c r="B24" s="218" t="s">
        <v>681</v>
      </c>
      <c r="C24" s="71">
        <v>15000000</v>
      </c>
      <c r="D24" s="71">
        <v>22000000</v>
      </c>
      <c r="E24" s="71">
        <v>946250</v>
      </c>
      <c r="F24" s="99">
        <f t="shared" si="2"/>
        <v>37946250</v>
      </c>
    </row>
    <row r="25" spans="2:6" ht="12.75">
      <c r="B25" s="218" t="s">
        <v>585</v>
      </c>
      <c r="C25" s="71">
        <v>7000000</v>
      </c>
      <c r="D25" s="71">
        <v>11000000</v>
      </c>
      <c r="E25" s="71">
        <v>250</v>
      </c>
      <c r="F25" s="99">
        <f t="shared" si="2"/>
        <v>18000250</v>
      </c>
    </row>
    <row r="26" spans="2:6" ht="24">
      <c r="B26" s="218" t="s">
        <v>586</v>
      </c>
      <c r="C26" s="71">
        <v>3000000</v>
      </c>
      <c r="D26" s="71">
        <v>4000000</v>
      </c>
      <c r="E26" s="71">
        <v>250</v>
      </c>
      <c r="F26" s="99">
        <f t="shared" si="2"/>
        <v>7000250</v>
      </c>
    </row>
    <row r="27" spans="2:6" ht="12.75">
      <c r="B27" s="218" t="s">
        <v>587</v>
      </c>
      <c r="C27" s="71">
        <v>1000</v>
      </c>
      <c r="D27" s="71">
        <v>1000</v>
      </c>
      <c r="E27" s="73"/>
      <c r="F27" s="99">
        <f t="shared" si="2"/>
        <v>2000</v>
      </c>
    </row>
    <row r="28" spans="2:6" ht="12.75">
      <c r="B28" s="218" t="s">
        <v>588</v>
      </c>
      <c r="C28" s="71">
        <v>13000000</v>
      </c>
      <c r="D28" s="71">
        <v>39626000</v>
      </c>
      <c r="E28" s="71">
        <v>405010</v>
      </c>
      <c r="F28" s="99">
        <f>SUM(C28:E28)</f>
        <v>53031010</v>
      </c>
    </row>
    <row r="29" spans="2:6" ht="13.5" thickBot="1">
      <c r="B29" s="220" t="s">
        <v>830</v>
      </c>
      <c r="C29" s="76">
        <f>SUM(C21:C28)</f>
        <v>125817000</v>
      </c>
      <c r="D29" s="76">
        <f>SUM(D21:D28)</f>
        <v>219227000</v>
      </c>
      <c r="E29" s="76">
        <f>SUM(E21:E28)</f>
        <v>1352510</v>
      </c>
      <c r="F29" s="82">
        <f>SUM(C29:E29)</f>
        <v>346396510</v>
      </c>
    </row>
    <row r="30" spans="2:6" ht="13.5" thickBot="1">
      <c r="B30" s="378" t="s">
        <v>570</v>
      </c>
      <c r="C30" s="379"/>
      <c r="D30" s="379"/>
      <c r="E30" s="379"/>
      <c r="F30" s="380"/>
    </row>
    <row r="31" spans="2:6" ht="12.75">
      <c r="B31" s="223" t="s">
        <v>589</v>
      </c>
      <c r="C31" s="69">
        <v>2077000</v>
      </c>
      <c r="D31" s="69">
        <v>509600</v>
      </c>
      <c r="E31" s="69"/>
      <c r="F31" s="100">
        <f>SUM(C31:E31)</f>
        <v>2586600</v>
      </c>
    </row>
    <row r="32" spans="2:6" ht="24">
      <c r="B32" s="218" t="s">
        <v>590</v>
      </c>
      <c r="C32" s="71">
        <v>560000</v>
      </c>
      <c r="D32" s="71">
        <v>1404000</v>
      </c>
      <c r="E32" s="71"/>
      <c r="F32" s="99">
        <f>SUM(C32:E32)</f>
        <v>1964000</v>
      </c>
    </row>
    <row r="33" spans="2:6" ht="12.75">
      <c r="B33" s="218" t="s">
        <v>591</v>
      </c>
      <c r="C33" s="71"/>
      <c r="D33" s="71">
        <v>4382000</v>
      </c>
      <c r="E33" s="71"/>
      <c r="F33" s="99">
        <f>SUM(C33:E33)</f>
        <v>4382000</v>
      </c>
    </row>
    <row r="34" spans="2:6" ht="12.75">
      <c r="B34" s="296" t="s">
        <v>258</v>
      </c>
      <c r="C34" s="71"/>
      <c r="D34" s="71"/>
      <c r="E34" s="71"/>
      <c r="F34" s="191"/>
    </row>
    <row r="35" spans="2:6" ht="13.5" thickBot="1">
      <c r="B35" s="225" t="s">
        <v>831</v>
      </c>
      <c r="C35" s="76">
        <f>SUM(C31:C34)</f>
        <v>2637000</v>
      </c>
      <c r="D35" s="76">
        <f>SUM(D31:D34)</f>
        <v>6295600</v>
      </c>
      <c r="E35" s="76"/>
      <c r="F35" s="82">
        <f>SUM(C35:E35)</f>
        <v>8932600</v>
      </c>
    </row>
    <row r="36" spans="2:6" ht="13.5" thickBot="1">
      <c r="B36" s="378" t="s">
        <v>293</v>
      </c>
      <c r="C36" s="379"/>
      <c r="D36" s="379"/>
      <c r="E36" s="379"/>
      <c r="F36" s="380"/>
    </row>
    <row r="37" spans="2:6" ht="12.75">
      <c r="B37" s="223" t="s">
        <v>442</v>
      </c>
      <c r="C37" s="292"/>
      <c r="D37" s="161">
        <v>32828000</v>
      </c>
      <c r="E37" s="292"/>
      <c r="F37" s="293">
        <f>SUM(C37:E37)</f>
        <v>32828000</v>
      </c>
    </row>
    <row r="38" spans="2:6" ht="13.5" thickBot="1">
      <c r="B38" s="225" t="s">
        <v>1096</v>
      </c>
      <c r="C38" s="294"/>
      <c r="D38" s="294">
        <f>SUM(D37)</f>
        <v>32828000</v>
      </c>
      <c r="E38" s="294"/>
      <c r="F38" s="241">
        <f>SUM(C38:E38)</f>
        <v>32828000</v>
      </c>
    </row>
    <row r="39" spans="2:6" ht="25.5" customHeight="1" thickBot="1">
      <c r="B39" s="378" t="s">
        <v>238</v>
      </c>
      <c r="C39" s="379"/>
      <c r="D39" s="379"/>
      <c r="E39" s="379"/>
      <c r="F39" s="380"/>
    </row>
    <row r="40" spans="2:6" ht="25.5" customHeight="1">
      <c r="B40" s="254" t="s">
        <v>595</v>
      </c>
      <c r="C40" s="150">
        <v>50</v>
      </c>
      <c r="D40" s="150">
        <v>50</v>
      </c>
      <c r="E40" s="150">
        <v>50</v>
      </c>
      <c r="F40" s="86">
        <f>SUM(C40:E40)</f>
        <v>150</v>
      </c>
    </row>
    <row r="41" spans="2:6" ht="13.5" thickBot="1">
      <c r="B41" s="225" t="s">
        <v>837</v>
      </c>
      <c r="C41" s="76">
        <f>SUM(C40)</f>
        <v>50</v>
      </c>
      <c r="D41" s="76">
        <f>SUM(D40)</f>
        <v>50</v>
      </c>
      <c r="E41" s="76">
        <f>SUM(E40)</f>
        <v>50</v>
      </c>
      <c r="F41" s="82">
        <f>SUM(C41:E41)</f>
        <v>150</v>
      </c>
    </row>
    <row r="42" spans="2:6" ht="13.5" thickBot="1">
      <c r="B42" s="255" t="s">
        <v>874</v>
      </c>
      <c r="C42" s="94">
        <f>C10+C19+C29+C35+C41</f>
        <v>251139522</v>
      </c>
      <c r="D42" s="94">
        <f>D10+D19+D29+D35+D38+D41</f>
        <v>600385895</v>
      </c>
      <c r="E42" s="94">
        <f>E10+E19+E29+E41</f>
        <v>73393283</v>
      </c>
      <c r="F42" s="295">
        <f>SUM(C42:E42)</f>
        <v>924918700</v>
      </c>
    </row>
    <row r="43" spans="2:6" ht="27" customHeight="1">
      <c r="B43" s="384" t="s">
        <v>665</v>
      </c>
      <c r="C43" s="384"/>
      <c r="D43" s="384"/>
      <c r="E43" s="384"/>
      <c r="F43" s="384"/>
    </row>
    <row r="45" ht="12.75">
      <c r="E45" t="s">
        <v>596</v>
      </c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100" spans="4:5" ht="12.75">
      <c r="D100" s="8"/>
      <c r="E100" s="8"/>
    </row>
  </sheetData>
  <sheetProtection/>
  <mergeCells count="8">
    <mergeCell ref="B43:F43"/>
    <mergeCell ref="B2:F2"/>
    <mergeCell ref="B4:F4"/>
    <mergeCell ref="B11:F11"/>
    <mergeCell ref="B20:F20"/>
    <mergeCell ref="B30:F30"/>
    <mergeCell ref="B36:F36"/>
    <mergeCell ref="B39:F39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4"/>
  <sheetViews>
    <sheetView zoomScale="90" zoomScaleNormal="90" zoomScalePageLayoutView="0" workbookViewId="0" topLeftCell="A1">
      <selection activeCell="G49" sqref="G49"/>
    </sheetView>
  </sheetViews>
  <sheetFormatPr defaultColWidth="11.421875" defaultRowHeight="12.75"/>
  <cols>
    <col min="1" max="1" width="4.00390625" style="0" customWidth="1"/>
    <col min="2" max="2" width="46.00390625" style="0" customWidth="1"/>
    <col min="3" max="3" width="22.00390625" style="0" bestFit="1" customWidth="1"/>
    <col min="4" max="4" width="19.7109375" style="0" bestFit="1" customWidth="1"/>
    <col min="5" max="5" width="14.8515625" style="0" bestFit="1" customWidth="1"/>
    <col min="6" max="6" width="13.140625" style="0" bestFit="1" customWidth="1"/>
    <col min="7" max="7" width="16.7109375" style="0" bestFit="1" customWidth="1"/>
  </cols>
  <sheetData>
    <row r="1" ht="13.5" thickBot="1"/>
    <row r="2" spans="2:7" ht="27.75" customHeight="1" thickBot="1">
      <c r="B2" s="347" t="s">
        <v>140</v>
      </c>
      <c r="C2" s="348"/>
      <c r="D2" s="348"/>
      <c r="E2" s="348"/>
      <c r="F2" s="348"/>
      <c r="G2" s="349"/>
    </row>
    <row r="3" spans="2:7" ht="24.75" thickBot="1">
      <c r="B3" s="37" t="s">
        <v>354</v>
      </c>
      <c r="C3" s="50" t="s">
        <v>838</v>
      </c>
      <c r="D3" s="50" t="s">
        <v>300</v>
      </c>
      <c r="E3" s="50" t="s">
        <v>301</v>
      </c>
      <c r="F3" s="49" t="s">
        <v>364</v>
      </c>
      <c r="G3" s="37" t="s">
        <v>546</v>
      </c>
    </row>
    <row r="4" spans="2:7" s="6" customFormat="1" ht="13.5" thickBot="1">
      <c r="B4" s="363" t="s">
        <v>1082</v>
      </c>
      <c r="C4" s="364"/>
      <c r="D4" s="364"/>
      <c r="E4" s="364"/>
      <c r="F4" s="364"/>
      <c r="G4" s="365"/>
    </row>
    <row r="5" spans="2:7" ht="13.5" customHeight="1">
      <c r="B5" s="246" t="s">
        <v>571</v>
      </c>
      <c r="C5" s="97">
        <v>337573653</v>
      </c>
      <c r="D5" s="97">
        <v>3263878296</v>
      </c>
      <c r="E5" s="97">
        <v>126934428</v>
      </c>
      <c r="F5" s="97">
        <v>25272720</v>
      </c>
      <c r="G5" s="98">
        <f aca="true" t="shared" si="0" ref="G5:G12">SUM(C5:F5)</f>
        <v>3753659097</v>
      </c>
    </row>
    <row r="6" spans="2:7" ht="12.75">
      <c r="B6" s="218" t="s">
        <v>572</v>
      </c>
      <c r="C6" s="71">
        <v>32092178</v>
      </c>
      <c r="D6" s="71">
        <v>361842265</v>
      </c>
      <c r="E6" s="71">
        <v>4334100</v>
      </c>
      <c r="F6" s="71">
        <v>3856140</v>
      </c>
      <c r="G6" s="99">
        <f t="shared" si="0"/>
        <v>402124683</v>
      </c>
    </row>
    <row r="7" spans="2:7" ht="12.75">
      <c r="B7" s="218" t="s">
        <v>573</v>
      </c>
      <c r="C7" s="71">
        <v>193793709</v>
      </c>
      <c r="D7" s="71">
        <v>1925189027</v>
      </c>
      <c r="E7" s="71">
        <v>67879021</v>
      </c>
      <c r="F7" s="71">
        <v>14245652</v>
      </c>
      <c r="G7" s="99">
        <f t="shared" si="0"/>
        <v>2201107409</v>
      </c>
    </row>
    <row r="8" spans="2:7" ht="24">
      <c r="B8" s="218" t="s">
        <v>574</v>
      </c>
      <c r="C8" s="71">
        <v>311286922</v>
      </c>
      <c r="D8" s="71">
        <v>2527880896</v>
      </c>
      <c r="E8" s="71">
        <v>97627302</v>
      </c>
      <c r="F8" s="71">
        <v>28953905</v>
      </c>
      <c r="G8" s="99">
        <f t="shared" si="0"/>
        <v>2965749025</v>
      </c>
    </row>
    <row r="9" spans="2:7" ht="12" customHeight="1">
      <c r="B9" s="218" t="s">
        <v>575</v>
      </c>
      <c r="C9" s="71">
        <v>1334861117</v>
      </c>
      <c r="D9" s="71">
        <v>11504682540</v>
      </c>
      <c r="E9" s="71">
        <v>595721899</v>
      </c>
      <c r="F9" s="71">
        <v>128640625</v>
      </c>
      <c r="G9" s="99">
        <f t="shared" si="0"/>
        <v>13563906181</v>
      </c>
    </row>
    <row r="10" spans="2:7" ht="12.75">
      <c r="B10" s="218" t="s">
        <v>1102</v>
      </c>
      <c r="C10" s="71">
        <v>29145591</v>
      </c>
      <c r="D10" s="71"/>
      <c r="E10" s="71"/>
      <c r="F10" s="71"/>
      <c r="G10" s="99">
        <f t="shared" si="0"/>
        <v>29145591</v>
      </c>
    </row>
    <row r="11" spans="2:7" ht="12.75">
      <c r="B11" s="218" t="s">
        <v>877</v>
      </c>
      <c r="C11" s="71">
        <v>109579384</v>
      </c>
      <c r="D11" s="71">
        <v>2568734614</v>
      </c>
      <c r="E11" s="71">
        <v>1475000</v>
      </c>
      <c r="F11" s="71"/>
      <c r="G11" s="99">
        <f t="shared" si="0"/>
        <v>2679788998</v>
      </c>
    </row>
    <row r="12" spans="2:7" ht="13.5" thickBot="1">
      <c r="B12" s="220" t="s">
        <v>353</v>
      </c>
      <c r="C12" s="76">
        <f>SUM(C5:C11)</f>
        <v>2348332554</v>
      </c>
      <c r="D12" s="76">
        <f>SUM(D5:D11)</f>
        <v>22152207638</v>
      </c>
      <c r="E12" s="76">
        <f>SUM(E5:E11)</f>
        <v>893971750</v>
      </c>
      <c r="F12" s="76">
        <f>SUM(F5:F11)</f>
        <v>200969042</v>
      </c>
      <c r="G12" s="68">
        <f t="shared" si="0"/>
        <v>25595480984</v>
      </c>
    </row>
    <row r="13" spans="2:7" s="6" customFormat="1" ht="13.5" thickBot="1">
      <c r="B13" s="353" t="s">
        <v>1083</v>
      </c>
      <c r="C13" s="354"/>
      <c r="D13" s="354"/>
      <c r="E13" s="354"/>
      <c r="F13" s="354"/>
      <c r="G13" s="355"/>
    </row>
    <row r="14" spans="2:7" ht="12" customHeight="1">
      <c r="B14" s="217" t="s">
        <v>577</v>
      </c>
      <c r="C14" s="69">
        <v>24864778</v>
      </c>
      <c r="D14" s="69">
        <v>188593881</v>
      </c>
      <c r="E14" s="69">
        <v>6692349</v>
      </c>
      <c r="F14" s="69">
        <v>651880</v>
      </c>
      <c r="G14" s="100">
        <f aca="true" t="shared" si="1" ref="G14:G21">SUM(C14:F14)</f>
        <v>220802888</v>
      </c>
    </row>
    <row r="15" spans="2:7" ht="12.75">
      <c r="B15" s="218" t="s">
        <v>578</v>
      </c>
      <c r="C15" s="71">
        <v>6983153</v>
      </c>
      <c r="D15" s="71">
        <v>16282760</v>
      </c>
      <c r="E15" s="71">
        <v>1637993</v>
      </c>
      <c r="F15" s="71">
        <v>97385</v>
      </c>
      <c r="G15" s="99">
        <f t="shared" si="1"/>
        <v>25001291</v>
      </c>
    </row>
    <row r="16" spans="2:7" ht="12.75">
      <c r="B16" s="218" t="s">
        <v>579</v>
      </c>
      <c r="C16" s="71">
        <v>2382662</v>
      </c>
      <c r="D16" s="71">
        <v>15487781</v>
      </c>
      <c r="E16" s="71">
        <v>1853435</v>
      </c>
      <c r="F16" s="71">
        <v>75114</v>
      </c>
      <c r="G16" s="99">
        <f t="shared" si="1"/>
        <v>19798992</v>
      </c>
    </row>
    <row r="17" spans="2:7" ht="12.75">
      <c r="B17" s="218" t="s">
        <v>580</v>
      </c>
      <c r="C17" s="71">
        <v>6204423</v>
      </c>
      <c r="D17" s="71">
        <v>11021389</v>
      </c>
      <c r="E17" s="71">
        <v>1634307</v>
      </c>
      <c r="F17" s="71">
        <v>46368</v>
      </c>
      <c r="G17" s="99">
        <f t="shared" si="1"/>
        <v>18906487</v>
      </c>
    </row>
    <row r="18" spans="2:7" ht="24">
      <c r="B18" s="218" t="s">
        <v>621</v>
      </c>
      <c r="C18" s="71">
        <v>1590000</v>
      </c>
      <c r="D18" s="71">
        <v>3437091</v>
      </c>
      <c r="E18" s="71">
        <v>444191</v>
      </c>
      <c r="F18" s="71">
        <v>2046</v>
      </c>
      <c r="G18" s="99">
        <f t="shared" si="1"/>
        <v>5473328</v>
      </c>
    </row>
    <row r="19" spans="2:7" ht="12.75">
      <c r="B19" s="218" t="s">
        <v>581</v>
      </c>
      <c r="C19" s="71">
        <v>1751262</v>
      </c>
      <c r="D19" s="71">
        <v>2900939</v>
      </c>
      <c r="E19" s="71">
        <v>1696692</v>
      </c>
      <c r="F19" s="71">
        <v>235567</v>
      </c>
      <c r="G19" s="99">
        <f t="shared" si="1"/>
        <v>6584460</v>
      </c>
    </row>
    <row r="20" spans="2:7" ht="24">
      <c r="B20" s="218" t="s">
        <v>582</v>
      </c>
      <c r="C20" s="71">
        <v>13845781</v>
      </c>
      <c r="D20" s="71">
        <v>3990217</v>
      </c>
      <c r="E20" s="71">
        <v>1172015</v>
      </c>
      <c r="F20" s="71">
        <v>10243</v>
      </c>
      <c r="G20" s="99">
        <f t="shared" si="1"/>
        <v>19018256</v>
      </c>
    </row>
    <row r="21" spans="2:7" ht="13.5" thickBot="1">
      <c r="B21" s="220" t="s">
        <v>622</v>
      </c>
      <c r="C21" s="76">
        <f>SUM(C14:C20)</f>
        <v>57622059</v>
      </c>
      <c r="D21" s="76">
        <f>SUM(D14:D20)</f>
        <v>241714058</v>
      </c>
      <c r="E21" s="76">
        <f>SUM(E14:E20)</f>
        <v>15130982</v>
      </c>
      <c r="F21" s="76">
        <f>SUM(F14:F20)</f>
        <v>1118603</v>
      </c>
      <c r="G21" s="68">
        <f t="shared" si="1"/>
        <v>315585702</v>
      </c>
    </row>
    <row r="22" spans="2:7" s="6" customFormat="1" ht="13.5" thickBot="1">
      <c r="B22" s="353" t="s">
        <v>569</v>
      </c>
      <c r="C22" s="354"/>
      <c r="D22" s="354"/>
      <c r="E22" s="354"/>
      <c r="F22" s="354"/>
      <c r="G22" s="355"/>
    </row>
    <row r="23" spans="2:7" ht="12.75">
      <c r="B23" s="217" t="s">
        <v>583</v>
      </c>
      <c r="C23" s="69">
        <v>203707019</v>
      </c>
      <c r="D23" s="69">
        <v>437404590</v>
      </c>
      <c r="E23" s="69">
        <v>20936654</v>
      </c>
      <c r="F23" s="69">
        <v>4100138</v>
      </c>
      <c r="G23" s="100">
        <f aca="true" t="shared" si="2" ref="G23:G32">SUM(C23:F23)</f>
        <v>666148401</v>
      </c>
    </row>
    <row r="24" spans="2:7" ht="12.75">
      <c r="B24" s="218" t="s">
        <v>584</v>
      </c>
      <c r="C24" s="71">
        <v>16277914</v>
      </c>
      <c r="D24" s="71">
        <v>414070405</v>
      </c>
      <c r="E24" s="71">
        <v>1852023</v>
      </c>
      <c r="F24" s="71"/>
      <c r="G24" s="99">
        <f t="shared" si="2"/>
        <v>432200342</v>
      </c>
    </row>
    <row r="25" spans="2:7" ht="24">
      <c r="B25" s="219" t="s">
        <v>677</v>
      </c>
      <c r="C25" s="71">
        <v>233737265</v>
      </c>
      <c r="D25" s="71">
        <v>103715080</v>
      </c>
      <c r="E25" s="71">
        <v>17945500</v>
      </c>
      <c r="F25" s="71"/>
      <c r="G25" s="99">
        <f t="shared" si="2"/>
        <v>355397845</v>
      </c>
    </row>
    <row r="26" spans="2:7" ht="36">
      <c r="B26" s="218" t="s">
        <v>681</v>
      </c>
      <c r="C26" s="71">
        <v>71792228</v>
      </c>
      <c r="D26" s="71">
        <v>487243790</v>
      </c>
      <c r="E26" s="71">
        <v>53975539</v>
      </c>
      <c r="F26" s="71">
        <v>4393026</v>
      </c>
      <c r="G26" s="99">
        <f t="shared" si="2"/>
        <v>617404583</v>
      </c>
    </row>
    <row r="27" spans="2:7" ht="12.75">
      <c r="B27" s="218" t="s">
        <v>585</v>
      </c>
      <c r="C27" s="71">
        <v>59539397</v>
      </c>
      <c r="D27" s="71">
        <v>259529871</v>
      </c>
      <c r="E27" s="71">
        <v>21341780</v>
      </c>
      <c r="F27" s="71">
        <v>4658193</v>
      </c>
      <c r="G27" s="99">
        <f t="shared" si="2"/>
        <v>345069241</v>
      </c>
    </row>
    <row r="28" spans="2:7" ht="24">
      <c r="B28" s="218" t="s">
        <v>586</v>
      </c>
      <c r="C28" s="71">
        <v>39862844</v>
      </c>
      <c r="D28" s="71">
        <v>10262341</v>
      </c>
      <c r="E28" s="71">
        <v>5185447</v>
      </c>
      <c r="F28" s="71"/>
      <c r="G28" s="99">
        <f t="shared" si="2"/>
        <v>55310632</v>
      </c>
    </row>
    <row r="29" spans="2:7" ht="12.75">
      <c r="B29" s="218" t="s">
        <v>587</v>
      </c>
      <c r="C29" s="71">
        <v>16226800</v>
      </c>
      <c r="D29" s="71">
        <v>4026760</v>
      </c>
      <c r="E29" s="71">
        <v>11261600</v>
      </c>
      <c r="F29" s="71"/>
      <c r="G29" s="99">
        <f t="shared" si="2"/>
        <v>31515160</v>
      </c>
    </row>
    <row r="30" spans="2:7" ht="12.75">
      <c r="B30" s="218" t="s">
        <v>588</v>
      </c>
      <c r="C30" s="71">
        <v>139811844</v>
      </c>
      <c r="D30" s="71">
        <v>59155266</v>
      </c>
      <c r="E30" s="71">
        <v>11173178</v>
      </c>
      <c r="F30" s="71">
        <v>1632145</v>
      </c>
      <c r="G30" s="99">
        <f t="shared" si="2"/>
        <v>211772433</v>
      </c>
    </row>
    <row r="31" spans="2:7" ht="36">
      <c r="B31" s="219" t="s">
        <v>112</v>
      </c>
      <c r="C31" s="71"/>
      <c r="D31" s="71">
        <v>12701040</v>
      </c>
      <c r="E31" s="71"/>
      <c r="F31" s="71"/>
      <c r="G31" s="99">
        <f t="shared" si="2"/>
        <v>12701040</v>
      </c>
    </row>
    <row r="32" spans="2:7" ht="13.5" thickBot="1">
      <c r="B32" s="220" t="s">
        <v>830</v>
      </c>
      <c r="C32" s="76">
        <f>SUM(C23:C31)</f>
        <v>780955311</v>
      </c>
      <c r="D32" s="76">
        <f>SUM(D23:D31)</f>
        <v>1788109143</v>
      </c>
      <c r="E32" s="76">
        <f>SUM(E23:E31)</f>
        <v>143671721</v>
      </c>
      <c r="F32" s="76">
        <f>SUM(F23:F31)</f>
        <v>14783502</v>
      </c>
      <c r="G32" s="68">
        <f t="shared" si="2"/>
        <v>2727519677</v>
      </c>
    </row>
    <row r="33" spans="2:7" ht="13.5" thickBot="1">
      <c r="B33" s="353" t="s">
        <v>570</v>
      </c>
      <c r="C33" s="354"/>
      <c r="D33" s="354"/>
      <c r="E33" s="354"/>
      <c r="F33" s="354"/>
      <c r="G33" s="355"/>
    </row>
    <row r="34" spans="2:7" s="6" customFormat="1" ht="12.75">
      <c r="B34" s="217" t="s">
        <v>589</v>
      </c>
      <c r="C34" s="69">
        <v>81787221</v>
      </c>
      <c r="D34" s="69">
        <v>60547278</v>
      </c>
      <c r="E34" s="69">
        <v>39753570</v>
      </c>
      <c r="F34" s="69"/>
      <c r="G34" s="100">
        <f>SUM(C34:F34)</f>
        <v>182088069</v>
      </c>
    </row>
    <row r="35" spans="2:7" ht="24">
      <c r="B35" s="218" t="s">
        <v>590</v>
      </c>
      <c r="C35" s="71">
        <v>165448540</v>
      </c>
      <c r="D35" s="71">
        <v>36239818</v>
      </c>
      <c r="E35" s="71">
        <v>25453112</v>
      </c>
      <c r="F35" s="73">
        <v>300000</v>
      </c>
      <c r="G35" s="99">
        <f>SUM(C35:F35)</f>
        <v>227441470</v>
      </c>
    </row>
    <row r="36" spans="2:7" ht="12.75">
      <c r="B36" s="218" t="s">
        <v>990</v>
      </c>
      <c r="C36" s="71"/>
      <c r="D36" s="71"/>
      <c r="E36" s="71"/>
      <c r="F36" s="71"/>
      <c r="G36" s="99"/>
    </row>
    <row r="37" spans="2:7" ht="12.75">
      <c r="B37" s="218" t="s">
        <v>591</v>
      </c>
      <c r="C37" s="71">
        <v>20334750</v>
      </c>
      <c r="D37" s="71">
        <v>200000</v>
      </c>
      <c r="E37" s="71">
        <v>300000</v>
      </c>
      <c r="F37" s="73"/>
      <c r="G37" s="99">
        <f>SUM(C37:F37)</f>
        <v>20834750</v>
      </c>
    </row>
    <row r="38" spans="2:7" ht="12.75">
      <c r="B38" s="218" t="s">
        <v>987</v>
      </c>
      <c r="C38" s="71">
        <v>43800</v>
      </c>
      <c r="D38" s="71">
        <v>200000</v>
      </c>
      <c r="E38" s="71"/>
      <c r="F38" s="73"/>
      <c r="G38" s="99">
        <f>SUM(C38:F38)</f>
        <v>243800</v>
      </c>
    </row>
    <row r="39" spans="2:7" ht="12.75">
      <c r="B39" s="218" t="s">
        <v>988</v>
      </c>
      <c r="C39" s="71">
        <v>3360000</v>
      </c>
      <c r="D39" s="71">
        <v>225600</v>
      </c>
      <c r="E39" s="71">
        <v>56549</v>
      </c>
      <c r="F39" s="73"/>
      <c r="G39" s="99">
        <f>SUM(C39:F39)</f>
        <v>3642149</v>
      </c>
    </row>
    <row r="40" spans="2:7" ht="12.75">
      <c r="B40" s="218" t="s">
        <v>570</v>
      </c>
      <c r="C40" s="71">
        <v>39000000</v>
      </c>
      <c r="D40" s="73">
        <v>204000</v>
      </c>
      <c r="E40" s="71"/>
      <c r="F40" s="73"/>
      <c r="G40" s="99">
        <f>SUM(C40:F40)</f>
        <v>39204000</v>
      </c>
    </row>
    <row r="41" spans="2:7" ht="13.5" thickBot="1">
      <c r="B41" s="220" t="s">
        <v>836</v>
      </c>
      <c r="C41" s="76">
        <f>SUM(C34:C40)</f>
        <v>309974311</v>
      </c>
      <c r="D41" s="76">
        <f>SUM(D34:D40)</f>
        <v>97616696</v>
      </c>
      <c r="E41" s="76">
        <f>SUM(E34:E40)</f>
        <v>65563231</v>
      </c>
      <c r="F41" s="76">
        <f>SUM(F34:F40)</f>
        <v>300000</v>
      </c>
      <c r="G41" s="68">
        <f>SUM(C41:F41)</f>
        <v>473454238</v>
      </c>
    </row>
    <row r="42" spans="2:7" ht="13.5" thickBot="1">
      <c r="B42" s="366" t="s">
        <v>835</v>
      </c>
      <c r="C42" s="367"/>
      <c r="D42" s="367"/>
      <c r="E42" s="367"/>
      <c r="F42" s="367"/>
      <c r="G42" s="368"/>
    </row>
    <row r="43" spans="2:7" s="6" customFormat="1" ht="12.75">
      <c r="B43" s="217" t="s">
        <v>298</v>
      </c>
      <c r="C43" s="69">
        <v>125125867</v>
      </c>
      <c r="D43" s="69">
        <v>420189830</v>
      </c>
      <c r="E43" s="69">
        <v>94012854</v>
      </c>
      <c r="F43" s="69"/>
      <c r="G43" s="100">
        <f>SUM(C43:F43)</f>
        <v>639328551</v>
      </c>
    </row>
    <row r="44" spans="2:7" ht="13.5" thickBot="1">
      <c r="B44" s="220" t="s">
        <v>833</v>
      </c>
      <c r="C44" s="76">
        <f>SUM(C43)</f>
        <v>125125867</v>
      </c>
      <c r="D44" s="76">
        <f>SUM(D43)</f>
        <v>420189830</v>
      </c>
      <c r="E44" s="76">
        <f>SUM(E43)</f>
        <v>94012854</v>
      </c>
      <c r="F44" s="76"/>
      <c r="G44" s="68">
        <f>SUM(C44:F44)</f>
        <v>639328551</v>
      </c>
    </row>
    <row r="45" spans="2:7" ht="13.5" thickBot="1">
      <c r="B45" s="353" t="s">
        <v>238</v>
      </c>
      <c r="C45" s="354"/>
      <c r="D45" s="354"/>
      <c r="E45" s="354"/>
      <c r="F45" s="354"/>
      <c r="G45" s="355"/>
    </row>
    <row r="46" spans="2:7" s="6" customFormat="1" ht="36">
      <c r="B46" s="217" t="s">
        <v>996</v>
      </c>
      <c r="C46" s="69">
        <v>28505509</v>
      </c>
      <c r="D46" s="69">
        <v>20928386</v>
      </c>
      <c r="E46" s="69">
        <v>2646936</v>
      </c>
      <c r="F46" s="69"/>
      <c r="G46" s="100">
        <f>SUM(C46:F46)</f>
        <v>52080831</v>
      </c>
    </row>
    <row r="47" spans="2:7" ht="12.75">
      <c r="B47" s="222" t="s">
        <v>299</v>
      </c>
      <c r="C47" s="101">
        <v>157800000</v>
      </c>
      <c r="D47" s="91"/>
      <c r="E47" s="101">
        <v>2000000</v>
      </c>
      <c r="F47" s="91"/>
      <c r="G47" s="102">
        <f>SUM(C47:F47)</f>
        <v>159800000</v>
      </c>
    </row>
    <row r="48" spans="2:7" ht="13.5" thickBot="1">
      <c r="B48" s="220" t="s">
        <v>832</v>
      </c>
      <c r="C48" s="76">
        <f>SUM(C46:C47)</f>
        <v>186305509</v>
      </c>
      <c r="D48" s="76">
        <f>SUM(D46:D47)</f>
        <v>20928386</v>
      </c>
      <c r="E48" s="76">
        <f>SUM(E46:E47)</f>
        <v>4646936</v>
      </c>
      <c r="F48" s="76"/>
      <c r="G48" s="82">
        <f>SUM(C48:F48)</f>
        <v>211880831</v>
      </c>
    </row>
    <row r="49" spans="2:7" s="6" customFormat="1" ht="13.5" thickBot="1">
      <c r="B49" s="255" t="s">
        <v>874</v>
      </c>
      <c r="C49" s="94">
        <f>C12+C21+C32+C41+C44+C48</f>
        <v>3808315611</v>
      </c>
      <c r="D49" s="94">
        <f>D12+D21+D32+D41+D44+D48</f>
        <v>24720765751</v>
      </c>
      <c r="E49" s="94">
        <f>E12+E21+E32+E41+E44+E48</f>
        <v>1216997474</v>
      </c>
      <c r="F49" s="94">
        <f>F12+F21+F32+F41+F44+F48</f>
        <v>217171147</v>
      </c>
      <c r="G49" s="103">
        <f>SUM(C49:F49)</f>
        <v>29963249983</v>
      </c>
    </row>
    <row r="50" spans="2:7" s="6" customFormat="1" ht="21.75" customHeight="1">
      <c r="B50" s="362" t="s">
        <v>665</v>
      </c>
      <c r="C50" s="362"/>
      <c r="D50" s="362"/>
      <c r="E50" s="362"/>
      <c r="F50" s="362"/>
      <c r="G50" s="362"/>
    </row>
    <row r="54" ht="12.75">
      <c r="E54" t="s">
        <v>596</v>
      </c>
    </row>
    <row r="75" s="6" customFormat="1" ht="12.75"/>
    <row r="79" ht="26.25" customHeight="1"/>
    <row r="84" s="6" customFormat="1" ht="12.75"/>
    <row r="88" s="6" customFormat="1" ht="12.75"/>
  </sheetData>
  <sheetProtection/>
  <mergeCells count="8">
    <mergeCell ref="B50:G50"/>
    <mergeCell ref="B2:G2"/>
    <mergeCell ref="B4:G4"/>
    <mergeCell ref="B13:G13"/>
    <mergeCell ref="B22:G22"/>
    <mergeCell ref="B33:G33"/>
    <mergeCell ref="B42:G42"/>
    <mergeCell ref="B45:G45"/>
  </mergeCells>
  <printOptions/>
  <pageMargins left="0.75" right="0.75" top="1" bottom="1" header="0" footer="0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L41"/>
  <sheetViews>
    <sheetView zoomScalePageLayoutView="0" workbookViewId="0" topLeftCell="AG24">
      <selection activeCell="AL39" sqref="AL39"/>
    </sheetView>
  </sheetViews>
  <sheetFormatPr defaultColWidth="11.421875" defaultRowHeight="12.75"/>
  <cols>
    <col min="1" max="1" width="3.8515625" style="0" customWidth="1"/>
    <col min="2" max="2" width="46.00390625" style="0" customWidth="1"/>
    <col min="3" max="3" width="20.28125" style="0" bestFit="1" customWidth="1"/>
    <col min="4" max="4" width="22.57421875" style="0" bestFit="1" customWidth="1"/>
    <col min="5" max="7" width="23.421875" style="0" bestFit="1" customWidth="1"/>
    <col min="8" max="8" width="23.421875" style="0" customWidth="1"/>
    <col min="9" max="11" width="23.421875" style="0" bestFit="1" customWidth="1"/>
    <col min="12" max="12" width="22.8515625" style="0" bestFit="1" customWidth="1"/>
    <col min="13" max="13" width="23.421875" style="0" bestFit="1" customWidth="1"/>
    <col min="14" max="14" width="22.28125" style="0" bestFit="1" customWidth="1"/>
    <col min="15" max="15" width="24.00390625" style="0" bestFit="1" customWidth="1"/>
    <col min="16" max="16" width="23.00390625" style="0" bestFit="1" customWidth="1"/>
    <col min="17" max="17" width="24.00390625" style="0" bestFit="1" customWidth="1"/>
    <col min="18" max="18" width="23.57421875" style="0" bestFit="1" customWidth="1"/>
    <col min="19" max="19" width="24.00390625" style="0" bestFit="1" customWidth="1"/>
    <col min="20" max="20" width="26.28125" style="0" customWidth="1"/>
    <col min="21" max="22" width="24.00390625" style="0" bestFit="1" customWidth="1"/>
    <col min="23" max="23" width="20.140625" style="0" bestFit="1" customWidth="1"/>
    <col min="24" max="24" width="22.421875" style="0" bestFit="1" customWidth="1"/>
    <col min="25" max="25" width="21.8515625" style="0" bestFit="1" customWidth="1"/>
    <col min="26" max="26" width="24.00390625" style="0" bestFit="1" customWidth="1"/>
    <col min="27" max="27" width="23.140625" style="0" bestFit="1" customWidth="1"/>
    <col min="28" max="28" width="23.421875" style="0" bestFit="1" customWidth="1"/>
    <col min="29" max="29" width="23.57421875" style="0" bestFit="1" customWidth="1"/>
    <col min="30" max="30" width="24.140625" style="0" bestFit="1" customWidth="1"/>
    <col min="31" max="31" width="23.421875" style="0" bestFit="1" customWidth="1"/>
    <col min="32" max="32" width="24.140625" style="0" bestFit="1" customWidth="1"/>
    <col min="33" max="33" width="24.00390625" style="0" bestFit="1" customWidth="1"/>
    <col min="34" max="34" width="16.57421875" style="0" bestFit="1" customWidth="1"/>
    <col min="35" max="36" width="22.00390625" style="0" bestFit="1" customWidth="1"/>
    <col min="37" max="37" width="23.57421875" style="0" bestFit="1" customWidth="1"/>
    <col min="38" max="38" width="24.00390625" style="0" bestFit="1" customWidth="1"/>
  </cols>
  <sheetData>
    <row r="1" ht="13.5" thickBot="1"/>
    <row r="2" spans="2:38" ht="13.5" customHeight="1" thickBot="1">
      <c r="B2" s="347" t="s">
        <v>215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9"/>
    </row>
    <row r="3" spans="2:38" ht="60.75" thickBot="1">
      <c r="B3" s="37" t="s">
        <v>354</v>
      </c>
      <c r="C3" s="36" t="s">
        <v>1063</v>
      </c>
      <c r="D3" s="36" t="s">
        <v>661</v>
      </c>
      <c r="E3" s="36" t="s">
        <v>662</v>
      </c>
      <c r="F3" s="36" t="s">
        <v>663</v>
      </c>
      <c r="G3" s="36" t="s">
        <v>1064</v>
      </c>
      <c r="H3" s="36" t="s">
        <v>1065</v>
      </c>
      <c r="I3" s="36" t="s">
        <v>1066</v>
      </c>
      <c r="J3" s="36" t="s">
        <v>1067</v>
      </c>
      <c r="K3" s="36" t="s">
        <v>43</v>
      </c>
      <c r="L3" s="36" t="s">
        <v>1068</v>
      </c>
      <c r="M3" s="36" t="s">
        <v>1069</v>
      </c>
      <c r="N3" s="36" t="s">
        <v>44</v>
      </c>
      <c r="O3" s="36" t="s">
        <v>45</v>
      </c>
      <c r="P3" s="36" t="s">
        <v>46</v>
      </c>
      <c r="Q3" s="36" t="s">
        <v>1070</v>
      </c>
      <c r="R3" s="36" t="s">
        <v>47</v>
      </c>
      <c r="S3" s="36" t="s">
        <v>1071</v>
      </c>
      <c r="T3" s="36" t="s">
        <v>1072</v>
      </c>
      <c r="U3" s="36" t="s">
        <v>66</v>
      </c>
      <c r="V3" s="36" t="s">
        <v>1073</v>
      </c>
      <c r="W3" s="36" t="s">
        <v>1074</v>
      </c>
      <c r="X3" s="36" t="s">
        <v>1075</v>
      </c>
      <c r="Y3" s="36" t="s">
        <v>48</v>
      </c>
      <c r="Z3" s="36" t="s">
        <v>49</v>
      </c>
      <c r="AA3" s="36" t="s">
        <v>1078</v>
      </c>
      <c r="AB3" s="36" t="s">
        <v>1079</v>
      </c>
      <c r="AC3" s="36" t="s">
        <v>50</v>
      </c>
      <c r="AD3" s="36" t="s">
        <v>54</v>
      </c>
      <c r="AE3" s="36" t="s">
        <v>55</v>
      </c>
      <c r="AF3" s="36" t="s">
        <v>1080</v>
      </c>
      <c r="AG3" s="36" t="s">
        <v>1081</v>
      </c>
      <c r="AH3" s="36" t="s">
        <v>809</v>
      </c>
      <c r="AI3" s="36" t="s">
        <v>810</v>
      </c>
      <c r="AJ3" s="36" t="s">
        <v>991</v>
      </c>
      <c r="AK3" s="37" t="s">
        <v>1095</v>
      </c>
      <c r="AL3" s="37" t="s">
        <v>552</v>
      </c>
    </row>
    <row r="4" spans="2:38" ht="13.5" customHeight="1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52"/>
    </row>
    <row r="5" spans="2:38" ht="12" customHeight="1">
      <c r="B5" s="217" t="s">
        <v>571</v>
      </c>
      <c r="C5" s="69">
        <v>65783496</v>
      </c>
      <c r="D5" s="69">
        <v>3114342</v>
      </c>
      <c r="E5" s="69">
        <v>3266076</v>
      </c>
      <c r="F5" s="69">
        <v>3114342</v>
      </c>
      <c r="G5" s="69">
        <v>2973576</v>
      </c>
      <c r="H5" s="69">
        <v>3172842</v>
      </c>
      <c r="I5" s="69">
        <v>3032076</v>
      </c>
      <c r="J5" s="69">
        <v>3055842</v>
      </c>
      <c r="K5" s="69">
        <v>3105462</v>
      </c>
      <c r="L5" s="69">
        <v>3230622</v>
      </c>
      <c r="M5" s="69">
        <v>3349542</v>
      </c>
      <c r="N5" s="69">
        <v>3256308</v>
      </c>
      <c r="O5" s="69">
        <v>3127110</v>
      </c>
      <c r="P5" s="69">
        <v>3055842</v>
      </c>
      <c r="Q5" s="69">
        <v>2891310</v>
      </c>
      <c r="R5" s="69">
        <v>3105462</v>
      </c>
      <c r="S5" s="69">
        <v>2973576</v>
      </c>
      <c r="T5" s="69">
        <v>3060582</v>
      </c>
      <c r="U5" s="69">
        <v>2973576</v>
      </c>
      <c r="V5" s="69">
        <v>3254646</v>
      </c>
      <c r="W5" s="69">
        <v>3055842</v>
      </c>
      <c r="X5" s="69">
        <v>3055842</v>
      </c>
      <c r="Y5" s="69">
        <v>3114342</v>
      </c>
      <c r="Z5" s="69">
        <v>2978316</v>
      </c>
      <c r="AA5" s="69">
        <v>3209376</v>
      </c>
      <c r="AB5" s="69">
        <v>3060582</v>
      </c>
      <c r="AC5" s="69">
        <v>3105462</v>
      </c>
      <c r="AD5" s="69">
        <v>3105462</v>
      </c>
      <c r="AE5" s="69">
        <v>3257337</v>
      </c>
      <c r="AF5" s="69">
        <v>3257337</v>
      </c>
      <c r="AG5" s="69">
        <v>3257337</v>
      </c>
      <c r="AH5" s="69">
        <v>604422</v>
      </c>
      <c r="AI5" s="69">
        <v>2949386</v>
      </c>
      <c r="AJ5" s="69">
        <v>1870479</v>
      </c>
      <c r="AK5" s="69">
        <v>4281931</v>
      </c>
      <c r="AL5" s="100">
        <f>SUM(C5:AK5)</f>
        <v>169060083</v>
      </c>
    </row>
    <row r="6" spans="2:38" ht="12.75" customHeight="1">
      <c r="B6" s="218" t="s">
        <v>572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228"/>
      <c r="AF6" s="71"/>
      <c r="AG6" s="71"/>
      <c r="AH6" s="71"/>
      <c r="AI6" s="71"/>
      <c r="AJ6" s="71"/>
      <c r="AK6" s="71"/>
      <c r="AL6" s="99"/>
    </row>
    <row r="7" spans="2:38" ht="12.75">
      <c r="B7" s="218" t="s">
        <v>573</v>
      </c>
      <c r="C7" s="71">
        <v>18835818</v>
      </c>
      <c r="D7" s="71">
        <v>1034674</v>
      </c>
      <c r="E7" s="71">
        <v>1072480</v>
      </c>
      <c r="F7" s="71">
        <v>1024036</v>
      </c>
      <c r="G7" s="71">
        <v>1003274</v>
      </c>
      <c r="H7" s="71">
        <v>1034091</v>
      </c>
      <c r="I7" s="71">
        <v>1037979</v>
      </c>
      <c r="J7" s="71">
        <v>984704</v>
      </c>
      <c r="K7" s="71">
        <v>1040289</v>
      </c>
      <c r="L7" s="71">
        <v>1043232</v>
      </c>
      <c r="M7" s="71">
        <v>1084190</v>
      </c>
      <c r="N7" s="71">
        <v>1034075</v>
      </c>
      <c r="O7" s="71">
        <v>996922</v>
      </c>
      <c r="P7" s="71">
        <v>1026366</v>
      </c>
      <c r="Q7" s="71">
        <v>972535</v>
      </c>
      <c r="R7" s="71">
        <v>1032193</v>
      </c>
      <c r="S7" s="71">
        <v>985309</v>
      </c>
      <c r="T7" s="71">
        <v>966460</v>
      </c>
      <c r="U7" s="71">
        <v>1012364</v>
      </c>
      <c r="V7" s="71">
        <v>1022768</v>
      </c>
      <c r="W7" s="71">
        <v>994614</v>
      </c>
      <c r="X7" s="71">
        <v>1019482</v>
      </c>
      <c r="Y7" s="71">
        <v>1016310</v>
      </c>
      <c r="Z7" s="71">
        <v>965850</v>
      </c>
      <c r="AA7" s="71">
        <v>1101588</v>
      </c>
      <c r="AB7" s="71">
        <v>947256</v>
      </c>
      <c r="AC7" s="71">
        <v>1002012</v>
      </c>
      <c r="AD7" s="71">
        <v>1006376</v>
      </c>
      <c r="AE7" s="71">
        <v>1045523</v>
      </c>
      <c r="AF7" s="71">
        <v>1034925</v>
      </c>
      <c r="AG7" s="71">
        <v>1026849</v>
      </c>
      <c r="AH7" s="71">
        <v>107165</v>
      </c>
      <c r="AI7" s="71">
        <v>456225</v>
      </c>
      <c r="AJ7" s="71">
        <v>280983</v>
      </c>
      <c r="AK7" s="71">
        <v>673134</v>
      </c>
      <c r="AL7" s="99">
        <f>SUM(C7:AK7)</f>
        <v>50922051</v>
      </c>
    </row>
    <row r="8" spans="2:38" ht="24">
      <c r="B8" s="218" t="s">
        <v>574</v>
      </c>
      <c r="C8" s="71">
        <v>47703697</v>
      </c>
      <c r="D8" s="71">
        <v>2449613</v>
      </c>
      <c r="E8" s="71">
        <v>2462787</v>
      </c>
      <c r="F8" s="71">
        <v>2449613</v>
      </c>
      <c r="G8" s="71">
        <v>2374214</v>
      </c>
      <c r="H8" s="71">
        <v>2467328</v>
      </c>
      <c r="I8" s="71">
        <v>2391929</v>
      </c>
      <c r="J8" s="71">
        <v>2431898</v>
      </c>
      <c r="K8" s="71">
        <v>2442819</v>
      </c>
      <c r="L8" s="71">
        <v>2480070</v>
      </c>
      <c r="M8" s="71">
        <v>2520855</v>
      </c>
      <c r="N8" s="71">
        <v>2525396</v>
      </c>
      <c r="O8" s="71">
        <v>2387966</v>
      </c>
      <c r="P8" s="71">
        <v>2431898</v>
      </c>
      <c r="Q8" s="71">
        <v>2316532</v>
      </c>
      <c r="R8" s="71">
        <v>2442819</v>
      </c>
      <c r="S8" s="71">
        <v>2374214</v>
      </c>
      <c r="T8" s="71">
        <v>2432921</v>
      </c>
      <c r="U8" s="71">
        <v>2374214</v>
      </c>
      <c r="V8" s="71">
        <v>2520175</v>
      </c>
      <c r="W8" s="71">
        <v>2431898</v>
      </c>
      <c r="X8" s="71">
        <v>2431898</v>
      </c>
      <c r="Y8" s="71">
        <v>2449613</v>
      </c>
      <c r="Z8" s="71">
        <v>2375238</v>
      </c>
      <c r="AA8" s="71">
        <v>2445649</v>
      </c>
      <c r="AB8" s="71">
        <v>2432921</v>
      </c>
      <c r="AC8" s="71">
        <v>2442819</v>
      </c>
      <c r="AD8" s="71">
        <v>2442819</v>
      </c>
      <c r="AE8" s="71">
        <v>2526581</v>
      </c>
      <c r="AF8" s="71">
        <v>2526581</v>
      </c>
      <c r="AG8" s="71">
        <v>2526581</v>
      </c>
      <c r="AH8" s="71">
        <v>528070</v>
      </c>
      <c r="AI8" s="71">
        <v>2002645</v>
      </c>
      <c r="AJ8" s="71">
        <v>1390987</v>
      </c>
      <c r="AK8" s="71">
        <v>2620832</v>
      </c>
      <c r="AL8" s="99">
        <f>SUM(C8:AK8)</f>
        <v>127556090</v>
      </c>
    </row>
    <row r="9" spans="1:38" ht="13.5" customHeight="1">
      <c r="A9" t="s">
        <v>596</v>
      </c>
      <c r="B9" s="218" t="s">
        <v>575</v>
      </c>
      <c r="C9" s="71">
        <v>190604783</v>
      </c>
      <c r="D9" s="71">
        <v>10177645</v>
      </c>
      <c r="E9" s="71">
        <v>10227355</v>
      </c>
      <c r="F9" s="71">
        <v>10172545</v>
      </c>
      <c r="G9" s="71">
        <v>9982155</v>
      </c>
      <c r="H9" s="71">
        <v>10210885</v>
      </c>
      <c r="I9" s="71">
        <v>10017695</v>
      </c>
      <c r="J9" s="71">
        <v>10141305</v>
      </c>
      <c r="K9" s="71">
        <v>10149525</v>
      </c>
      <c r="L9" s="71">
        <v>10228905</v>
      </c>
      <c r="M9" s="71">
        <v>10322345</v>
      </c>
      <c r="N9" s="71">
        <v>10363076</v>
      </c>
      <c r="O9" s="71">
        <v>9985424</v>
      </c>
      <c r="P9" s="71">
        <v>10130505</v>
      </c>
      <c r="Q9" s="71">
        <v>9831804</v>
      </c>
      <c r="R9" s="71">
        <v>10147325</v>
      </c>
      <c r="S9" s="71">
        <v>9980655</v>
      </c>
      <c r="T9" s="71">
        <v>10134005</v>
      </c>
      <c r="U9" s="71">
        <v>9982655</v>
      </c>
      <c r="V9" s="71">
        <v>10325586</v>
      </c>
      <c r="W9" s="71">
        <v>10131755</v>
      </c>
      <c r="X9" s="71">
        <v>10133005</v>
      </c>
      <c r="Y9" s="71">
        <v>10169545</v>
      </c>
      <c r="Z9" s="71">
        <v>9982655</v>
      </c>
      <c r="AA9" s="71">
        <v>10137775</v>
      </c>
      <c r="AB9" s="71">
        <v>10138505</v>
      </c>
      <c r="AC9" s="71">
        <v>10150325</v>
      </c>
      <c r="AD9" s="71">
        <v>10147825</v>
      </c>
      <c r="AE9" s="71">
        <v>10371788</v>
      </c>
      <c r="AF9" s="71">
        <v>10369288</v>
      </c>
      <c r="AG9" s="71">
        <v>10370288</v>
      </c>
      <c r="AH9" s="71">
        <v>2301604</v>
      </c>
      <c r="AI9" s="71">
        <v>6501751</v>
      </c>
      <c r="AJ9" s="71">
        <v>4791976</v>
      </c>
      <c r="AK9" s="71">
        <v>7457590</v>
      </c>
      <c r="AL9" s="99">
        <f>SUM(C9:AK9)</f>
        <v>516271853</v>
      </c>
    </row>
    <row r="10" spans="2:38" ht="12.75">
      <c r="B10" s="218" t="s">
        <v>603</v>
      </c>
      <c r="C10" s="71">
        <v>450000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99">
        <f>SUM(C10:AK10)</f>
        <v>450000</v>
      </c>
    </row>
    <row r="11" spans="2:38" ht="12.75">
      <c r="B11" s="218" t="s">
        <v>56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3"/>
      <c r="AK11" s="73"/>
      <c r="AL11" s="99"/>
    </row>
    <row r="12" spans="2:38" ht="12.75">
      <c r="B12" s="222" t="s">
        <v>877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>
        <v>6557700</v>
      </c>
      <c r="AJ12" s="91"/>
      <c r="AK12" s="91"/>
      <c r="AL12" s="102">
        <f>SUM(C12:AK12)</f>
        <v>6557700</v>
      </c>
    </row>
    <row r="13" spans="2:38" ht="13.5" customHeight="1" thickBot="1">
      <c r="B13" s="220" t="s">
        <v>353</v>
      </c>
      <c r="C13" s="76">
        <f aca="true" t="shared" si="0" ref="C13:AH13">SUM(C5:C11)</f>
        <v>323377794</v>
      </c>
      <c r="D13" s="76">
        <f t="shared" si="0"/>
        <v>16776274</v>
      </c>
      <c r="E13" s="76">
        <f t="shared" si="0"/>
        <v>17028698</v>
      </c>
      <c r="F13" s="76">
        <f t="shared" si="0"/>
        <v>16760536</v>
      </c>
      <c r="G13" s="76">
        <f t="shared" si="0"/>
        <v>16333219</v>
      </c>
      <c r="H13" s="76">
        <f t="shared" si="0"/>
        <v>16885146</v>
      </c>
      <c r="I13" s="76">
        <f t="shared" si="0"/>
        <v>16479679</v>
      </c>
      <c r="J13" s="76">
        <f t="shared" si="0"/>
        <v>16613749</v>
      </c>
      <c r="K13" s="76">
        <f t="shared" si="0"/>
        <v>16738095</v>
      </c>
      <c r="L13" s="76">
        <f t="shared" si="0"/>
        <v>16982829</v>
      </c>
      <c r="M13" s="76">
        <f t="shared" si="0"/>
        <v>17276932</v>
      </c>
      <c r="N13" s="76">
        <f t="shared" si="0"/>
        <v>17178855</v>
      </c>
      <c r="O13" s="76">
        <f t="shared" si="0"/>
        <v>16497422</v>
      </c>
      <c r="P13" s="76">
        <f t="shared" si="0"/>
        <v>16644611</v>
      </c>
      <c r="Q13" s="76">
        <f t="shared" si="0"/>
        <v>16012181</v>
      </c>
      <c r="R13" s="76">
        <f t="shared" si="0"/>
        <v>16727799</v>
      </c>
      <c r="S13" s="76">
        <f t="shared" si="0"/>
        <v>16313754</v>
      </c>
      <c r="T13" s="76">
        <f t="shared" si="0"/>
        <v>16593968</v>
      </c>
      <c r="U13" s="76">
        <f t="shared" si="0"/>
        <v>16342809</v>
      </c>
      <c r="V13" s="76">
        <f t="shared" si="0"/>
        <v>17123175</v>
      </c>
      <c r="W13" s="76">
        <f t="shared" si="0"/>
        <v>16614109</v>
      </c>
      <c r="X13" s="76">
        <f t="shared" si="0"/>
        <v>16640227</v>
      </c>
      <c r="Y13" s="76">
        <f t="shared" si="0"/>
        <v>16749810</v>
      </c>
      <c r="Z13" s="76">
        <f t="shared" si="0"/>
        <v>16302059</v>
      </c>
      <c r="AA13" s="76">
        <f t="shared" si="0"/>
        <v>16894388</v>
      </c>
      <c r="AB13" s="76">
        <f t="shared" si="0"/>
        <v>16579264</v>
      </c>
      <c r="AC13" s="76">
        <f t="shared" si="0"/>
        <v>16700618</v>
      </c>
      <c r="AD13" s="76">
        <f t="shared" si="0"/>
        <v>16702482</v>
      </c>
      <c r="AE13" s="76">
        <f t="shared" si="0"/>
        <v>17201229</v>
      </c>
      <c r="AF13" s="76">
        <f t="shared" si="0"/>
        <v>17188131</v>
      </c>
      <c r="AG13" s="76">
        <f t="shared" si="0"/>
        <v>17181055</v>
      </c>
      <c r="AH13" s="76">
        <f t="shared" si="0"/>
        <v>3541261</v>
      </c>
      <c r="AI13" s="76">
        <f>SUM(AI5:AI12)</f>
        <v>18467707</v>
      </c>
      <c r="AJ13" s="76">
        <f>SUM(AJ5:AJ12)</f>
        <v>8334425</v>
      </c>
      <c r="AK13" s="76">
        <f>SUM(AK5:AK12)</f>
        <v>15033487</v>
      </c>
      <c r="AL13" s="68">
        <f>SUM(C13:AK13)</f>
        <v>870817777</v>
      </c>
    </row>
    <row r="14" spans="2:38" ht="12.75" customHeight="1" thickBot="1">
      <c r="B14" s="378" t="s">
        <v>1083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80"/>
    </row>
    <row r="15" spans="2:38" ht="13.5" customHeight="1">
      <c r="B15" s="246" t="s">
        <v>577</v>
      </c>
      <c r="C15" s="97">
        <v>5647500</v>
      </c>
      <c r="D15" s="97">
        <v>202260</v>
      </c>
      <c r="E15" s="97">
        <v>259200</v>
      </c>
      <c r="F15" s="97">
        <v>152904</v>
      </c>
      <c r="G15" s="97">
        <v>246000</v>
      </c>
      <c r="H15" s="97">
        <v>319908</v>
      </c>
      <c r="I15" s="97">
        <v>272320</v>
      </c>
      <c r="J15" s="97">
        <v>357662</v>
      </c>
      <c r="K15" s="97">
        <v>505680</v>
      </c>
      <c r="L15" s="97">
        <v>613000</v>
      </c>
      <c r="M15" s="97">
        <v>288400</v>
      </c>
      <c r="N15" s="97">
        <v>284000</v>
      </c>
      <c r="O15" s="97">
        <v>288400</v>
      </c>
      <c r="P15" s="97">
        <v>170856</v>
      </c>
      <c r="Q15" s="97">
        <v>156516</v>
      </c>
      <c r="R15" s="97">
        <v>309600</v>
      </c>
      <c r="S15" s="97">
        <v>246000</v>
      </c>
      <c r="T15" s="97">
        <v>250000</v>
      </c>
      <c r="U15" s="97">
        <v>272348</v>
      </c>
      <c r="V15" s="97">
        <v>429000</v>
      </c>
      <c r="W15" s="97">
        <v>396000</v>
      </c>
      <c r="X15" s="97">
        <v>323800</v>
      </c>
      <c r="Y15" s="97">
        <v>322000</v>
      </c>
      <c r="Z15" s="147">
        <v>259200</v>
      </c>
      <c r="AA15" s="97">
        <v>288400</v>
      </c>
      <c r="AB15" s="97">
        <v>352560</v>
      </c>
      <c r="AC15" s="97">
        <v>144400</v>
      </c>
      <c r="AD15" s="97">
        <v>156981</v>
      </c>
      <c r="AE15" s="97">
        <v>259200</v>
      </c>
      <c r="AF15" s="97">
        <v>254100</v>
      </c>
      <c r="AG15" s="97">
        <v>261452</v>
      </c>
      <c r="AH15" s="97"/>
      <c r="AI15" s="97"/>
      <c r="AJ15" s="97"/>
      <c r="AK15" s="97"/>
      <c r="AL15" s="98">
        <f aca="true" t="shared" si="1" ref="AL15:AL22">SUM(C15:AK15)</f>
        <v>14289647</v>
      </c>
    </row>
    <row r="16" spans="2:38" ht="12.75">
      <c r="B16" s="218" t="s">
        <v>578</v>
      </c>
      <c r="C16" s="71">
        <v>250000</v>
      </c>
      <c r="D16" s="71">
        <v>8232</v>
      </c>
      <c r="E16" s="71">
        <v>13200</v>
      </c>
      <c r="F16" s="71">
        <v>6912</v>
      </c>
      <c r="G16" s="71">
        <v>5000</v>
      </c>
      <c r="H16" s="71">
        <v>8190</v>
      </c>
      <c r="I16" s="71">
        <v>9350</v>
      </c>
      <c r="J16" s="71">
        <v>12100</v>
      </c>
      <c r="K16" s="71">
        <v>24000</v>
      </c>
      <c r="L16" s="71">
        <v>19800</v>
      </c>
      <c r="M16" s="71">
        <v>12000</v>
      </c>
      <c r="N16" s="71">
        <v>12000</v>
      </c>
      <c r="O16" s="71">
        <v>12000</v>
      </c>
      <c r="P16" s="71">
        <v>16416</v>
      </c>
      <c r="Q16" s="71">
        <v>8676</v>
      </c>
      <c r="R16" s="71">
        <v>7100</v>
      </c>
      <c r="S16" s="71">
        <v>9350</v>
      </c>
      <c r="T16" s="71">
        <v>9160</v>
      </c>
      <c r="U16" s="71">
        <v>9350</v>
      </c>
      <c r="V16" s="71">
        <v>17270</v>
      </c>
      <c r="W16" s="71">
        <v>18840</v>
      </c>
      <c r="X16" s="71">
        <v>10890</v>
      </c>
      <c r="Y16" s="71">
        <v>18000</v>
      </c>
      <c r="Z16" s="73">
        <v>13200</v>
      </c>
      <c r="AA16" s="71">
        <v>12000</v>
      </c>
      <c r="AB16" s="71">
        <v>22400</v>
      </c>
      <c r="AC16" s="71">
        <v>12960</v>
      </c>
      <c r="AD16" s="71">
        <v>15000</v>
      </c>
      <c r="AE16" s="71">
        <v>13200</v>
      </c>
      <c r="AF16" s="71">
        <v>6000</v>
      </c>
      <c r="AG16" s="71">
        <v>9350</v>
      </c>
      <c r="AH16" s="71"/>
      <c r="AI16" s="71"/>
      <c r="AJ16" s="71"/>
      <c r="AK16" s="71"/>
      <c r="AL16" s="99">
        <f t="shared" si="1"/>
        <v>621946</v>
      </c>
    </row>
    <row r="17" spans="2:38" ht="12.75">
      <c r="B17" s="218" t="s">
        <v>579</v>
      </c>
      <c r="C17" s="71">
        <v>330000</v>
      </c>
      <c r="D17" s="71">
        <v>1038</v>
      </c>
      <c r="E17" s="71">
        <v>17400</v>
      </c>
      <c r="F17" s="71">
        <v>11460</v>
      </c>
      <c r="G17" s="71">
        <v>12000</v>
      </c>
      <c r="H17" s="71">
        <v>23460</v>
      </c>
      <c r="I17" s="71">
        <v>10500</v>
      </c>
      <c r="J17" s="71">
        <v>24675</v>
      </c>
      <c r="K17" s="71">
        <v>32000</v>
      </c>
      <c r="L17" s="71">
        <v>52800</v>
      </c>
      <c r="M17" s="71">
        <v>4500</v>
      </c>
      <c r="N17" s="71">
        <v>14000</v>
      </c>
      <c r="O17" s="71">
        <v>4500</v>
      </c>
      <c r="P17" s="71">
        <v>23000</v>
      </c>
      <c r="Q17" s="71">
        <v>11928</v>
      </c>
      <c r="R17" s="71">
        <v>3200</v>
      </c>
      <c r="S17" s="71">
        <v>9000</v>
      </c>
      <c r="T17" s="71">
        <v>13500</v>
      </c>
      <c r="U17" s="71">
        <v>10500</v>
      </c>
      <c r="V17" s="71">
        <v>15000</v>
      </c>
      <c r="W17" s="71">
        <v>24000</v>
      </c>
      <c r="X17" s="71">
        <v>6000</v>
      </c>
      <c r="Y17" s="71">
        <v>18000</v>
      </c>
      <c r="Z17" s="73">
        <v>17400</v>
      </c>
      <c r="AA17" s="71">
        <v>4500</v>
      </c>
      <c r="AB17" s="71">
        <v>53800</v>
      </c>
      <c r="AC17" s="71">
        <v>14400</v>
      </c>
      <c r="AD17" s="71">
        <v>31650</v>
      </c>
      <c r="AE17" s="71">
        <v>17400</v>
      </c>
      <c r="AF17" s="71">
        <v>5500</v>
      </c>
      <c r="AG17" s="71">
        <v>14000</v>
      </c>
      <c r="AH17" s="71"/>
      <c r="AI17" s="71"/>
      <c r="AJ17" s="71"/>
      <c r="AK17" s="71"/>
      <c r="AL17" s="99">
        <f t="shared" si="1"/>
        <v>831111</v>
      </c>
    </row>
    <row r="18" spans="2:38" ht="12.75">
      <c r="B18" s="218" t="s">
        <v>580</v>
      </c>
      <c r="C18" s="71">
        <v>515000</v>
      </c>
      <c r="D18" s="71">
        <v>8883</v>
      </c>
      <c r="E18" s="71">
        <v>14400</v>
      </c>
      <c r="F18" s="71">
        <v>5951</v>
      </c>
      <c r="G18" s="71">
        <v>26000</v>
      </c>
      <c r="H18" s="71">
        <v>3292</v>
      </c>
      <c r="I18" s="71">
        <v>26000</v>
      </c>
      <c r="J18" s="71">
        <v>20850</v>
      </c>
      <c r="K18" s="71">
        <v>28000</v>
      </c>
      <c r="L18" s="71">
        <v>56000</v>
      </c>
      <c r="M18" s="71">
        <v>21000</v>
      </c>
      <c r="N18" s="71">
        <v>20500</v>
      </c>
      <c r="O18" s="71">
        <v>21000</v>
      </c>
      <c r="P18" s="71">
        <v>131607</v>
      </c>
      <c r="Q18" s="71">
        <v>4392</v>
      </c>
      <c r="R18" s="71">
        <v>9000</v>
      </c>
      <c r="S18" s="71">
        <v>40400</v>
      </c>
      <c r="T18" s="71">
        <v>10200</v>
      </c>
      <c r="U18" s="71">
        <v>26000</v>
      </c>
      <c r="V18" s="71">
        <v>12000</v>
      </c>
      <c r="W18" s="71">
        <v>12000</v>
      </c>
      <c r="X18" s="71">
        <v>22500</v>
      </c>
      <c r="Y18" s="71">
        <v>18500</v>
      </c>
      <c r="Z18" s="73">
        <v>14400</v>
      </c>
      <c r="AA18" s="71">
        <v>21000</v>
      </c>
      <c r="AB18" s="71">
        <v>39000</v>
      </c>
      <c r="AC18" s="71">
        <v>12840</v>
      </c>
      <c r="AD18" s="71">
        <v>20100</v>
      </c>
      <c r="AE18" s="71">
        <v>14400</v>
      </c>
      <c r="AF18" s="71">
        <v>22500</v>
      </c>
      <c r="AG18" s="71">
        <v>35000</v>
      </c>
      <c r="AH18" s="71"/>
      <c r="AI18" s="71"/>
      <c r="AJ18" s="71"/>
      <c r="AK18" s="71"/>
      <c r="AL18" s="99">
        <f t="shared" si="1"/>
        <v>1232715</v>
      </c>
    </row>
    <row r="19" spans="2:38" ht="24">
      <c r="B19" s="218" t="s">
        <v>621</v>
      </c>
      <c r="C19" s="71"/>
      <c r="D19" s="71">
        <v>3172</v>
      </c>
      <c r="E19" s="71">
        <v>3600</v>
      </c>
      <c r="F19" s="71">
        <v>3240</v>
      </c>
      <c r="G19" s="71">
        <v>3500</v>
      </c>
      <c r="H19" s="71"/>
      <c r="I19" s="71">
        <v>3000</v>
      </c>
      <c r="J19" s="71"/>
      <c r="K19" s="71">
        <v>4000</v>
      </c>
      <c r="L19" s="71">
        <v>3000</v>
      </c>
      <c r="M19" s="71">
        <v>3450</v>
      </c>
      <c r="N19" s="71">
        <v>7200</v>
      </c>
      <c r="O19" s="71">
        <v>3450</v>
      </c>
      <c r="P19" s="71">
        <v>3000</v>
      </c>
      <c r="Q19" s="71">
        <v>3088</v>
      </c>
      <c r="R19" s="71">
        <v>2500</v>
      </c>
      <c r="S19" s="71">
        <v>6000</v>
      </c>
      <c r="T19" s="71">
        <v>7400</v>
      </c>
      <c r="U19" s="71">
        <v>3000</v>
      </c>
      <c r="V19" s="71">
        <v>2550</v>
      </c>
      <c r="W19" s="71">
        <v>2550</v>
      </c>
      <c r="X19" s="71">
        <v>3000</v>
      </c>
      <c r="Y19" s="71">
        <v>3000</v>
      </c>
      <c r="Z19" s="73">
        <v>3600</v>
      </c>
      <c r="AA19" s="71">
        <v>3450</v>
      </c>
      <c r="AB19" s="71">
        <v>4500</v>
      </c>
      <c r="AC19" s="71">
        <v>6000</v>
      </c>
      <c r="AD19" s="71">
        <v>3500</v>
      </c>
      <c r="AE19" s="71">
        <v>3600</v>
      </c>
      <c r="AF19" s="71">
        <v>4000</v>
      </c>
      <c r="AG19" s="71">
        <v>3000</v>
      </c>
      <c r="AH19" s="71"/>
      <c r="AI19" s="71"/>
      <c r="AJ19" s="71"/>
      <c r="AK19" s="71"/>
      <c r="AL19" s="99">
        <f t="shared" si="1"/>
        <v>105350</v>
      </c>
    </row>
    <row r="20" spans="2:38" ht="12.75">
      <c r="B20" s="218" t="s">
        <v>581</v>
      </c>
      <c r="C20" s="71"/>
      <c r="D20" s="71">
        <v>42000</v>
      </c>
      <c r="E20" s="71">
        <v>14400</v>
      </c>
      <c r="F20" s="71">
        <v>38484</v>
      </c>
      <c r="G20" s="71">
        <v>45000</v>
      </c>
      <c r="H20" s="71">
        <v>14400</v>
      </c>
      <c r="I20" s="71">
        <v>24000</v>
      </c>
      <c r="J20" s="71">
        <v>38400</v>
      </c>
      <c r="K20" s="71">
        <v>36000</v>
      </c>
      <c r="L20" s="71">
        <v>20400</v>
      </c>
      <c r="M20" s="71">
        <v>14400</v>
      </c>
      <c r="N20" s="71">
        <v>26400</v>
      </c>
      <c r="O20" s="71">
        <v>14400</v>
      </c>
      <c r="P20" s="71">
        <v>38400</v>
      </c>
      <c r="Q20" s="71">
        <v>38484</v>
      </c>
      <c r="R20" s="71">
        <v>43200</v>
      </c>
      <c r="S20" s="71">
        <v>38400</v>
      </c>
      <c r="T20" s="71">
        <v>54300</v>
      </c>
      <c r="U20" s="71">
        <v>24000</v>
      </c>
      <c r="V20" s="71">
        <v>96000</v>
      </c>
      <c r="W20" s="71">
        <v>120000</v>
      </c>
      <c r="X20" s="71">
        <v>58400</v>
      </c>
      <c r="Y20" s="71">
        <v>108000</v>
      </c>
      <c r="Z20" s="73">
        <v>14400</v>
      </c>
      <c r="AA20" s="71">
        <v>14400</v>
      </c>
      <c r="AB20" s="71">
        <v>84000</v>
      </c>
      <c r="AC20" s="71">
        <v>70800</v>
      </c>
      <c r="AD20" s="71">
        <v>14400</v>
      </c>
      <c r="AE20" s="71">
        <v>14400</v>
      </c>
      <c r="AF20" s="71">
        <v>45000</v>
      </c>
      <c r="AG20" s="71">
        <v>17950</v>
      </c>
      <c r="AH20" s="71"/>
      <c r="AI20" s="71"/>
      <c r="AJ20" s="71"/>
      <c r="AK20" s="71"/>
      <c r="AL20" s="99">
        <f t="shared" si="1"/>
        <v>1222818</v>
      </c>
    </row>
    <row r="21" spans="2:38" ht="24">
      <c r="B21" s="218" t="s">
        <v>582</v>
      </c>
      <c r="C21" s="71">
        <v>6544508</v>
      </c>
      <c r="D21" s="71"/>
      <c r="E21" s="71"/>
      <c r="F21" s="71"/>
      <c r="G21" s="71"/>
      <c r="H21" s="71"/>
      <c r="I21" s="71"/>
      <c r="J21" s="71"/>
      <c r="K21" s="71"/>
      <c r="L21" s="71"/>
      <c r="M21" s="71">
        <v>1250</v>
      </c>
      <c r="N21" s="71"/>
      <c r="O21" s="71">
        <v>1250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3"/>
      <c r="AA21" s="71">
        <v>1250</v>
      </c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99">
        <f t="shared" si="1"/>
        <v>6548258</v>
      </c>
    </row>
    <row r="22" spans="2:38" ht="13.5" customHeight="1" thickBot="1">
      <c r="B22" s="221" t="s">
        <v>622</v>
      </c>
      <c r="C22" s="92">
        <f aca="true" t="shared" si="2" ref="C22:AG22">SUM(C15:C21)</f>
        <v>13287008</v>
      </c>
      <c r="D22" s="92">
        <f t="shared" si="2"/>
        <v>265585</v>
      </c>
      <c r="E22" s="162">
        <f t="shared" si="2"/>
        <v>322200</v>
      </c>
      <c r="F22" s="92">
        <f t="shared" si="2"/>
        <v>218951</v>
      </c>
      <c r="G22" s="92">
        <f t="shared" si="2"/>
        <v>337500</v>
      </c>
      <c r="H22" s="92">
        <f t="shared" si="2"/>
        <v>369250</v>
      </c>
      <c r="I22" s="92">
        <f t="shared" si="2"/>
        <v>345170</v>
      </c>
      <c r="J22" s="92">
        <f t="shared" si="2"/>
        <v>453687</v>
      </c>
      <c r="K22" s="92">
        <f t="shared" si="2"/>
        <v>629680</v>
      </c>
      <c r="L22" s="92">
        <f t="shared" si="2"/>
        <v>765000</v>
      </c>
      <c r="M22" s="92">
        <f t="shared" si="2"/>
        <v>345000</v>
      </c>
      <c r="N22" s="92">
        <f t="shared" si="2"/>
        <v>364100</v>
      </c>
      <c r="O22" s="92">
        <f t="shared" si="2"/>
        <v>345000</v>
      </c>
      <c r="P22" s="92">
        <f t="shared" si="2"/>
        <v>383279</v>
      </c>
      <c r="Q22" s="92">
        <f t="shared" si="2"/>
        <v>223084</v>
      </c>
      <c r="R22" s="92">
        <f t="shared" si="2"/>
        <v>374600</v>
      </c>
      <c r="S22" s="92">
        <f t="shared" si="2"/>
        <v>349150</v>
      </c>
      <c r="T22" s="92">
        <f t="shared" si="2"/>
        <v>344560</v>
      </c>
      <c r="U22" s="92">
        <f t="shared" si="2"/>
        <v>345198</v>
      </c>
      <c r="V22" s="92">
        <f t="shared" si="2"/>
        <v>571820</v>
      </c>
      <c r="W22" s="92">
        <f t="shared" si="2"/>
        <v>573390</v>
      </c>
      <c r="X22" s="92">
        <f t="shared" si="2"/>
        <v>424590</v>
      </c>
      <c r="Y22" s="92">
        <f t="shared" si="2"/>
        <v>487500</v>
      </c>
      <c r="Z22" s="162">
        <f t="shared" si="2"/>
        <v>322200</v>
      </c>
      <c r="AA22" s="92">
        <f t="shared" si="2"/>
        <v>345000</v>
      </c>
      <c r="AB22" s="92">
        <f t="shared" si="2"/>
        <v>556260</v>
      </c>
      <c r="AC22" s="92">
        <f t="shared" si="2"/>
        <v>261400</v>
      </c>
      <c r="AD22" s="92">
        <f t="shared" si="2"/>
        <v>241631</v>
      </c>
      <c r="AE22" s="92">
        <f t="shared" si="2"/>
        <v>322200</v>
      </c>
      <c r="AF22" s="92">
        <f t="shared" si="2"/>
        <v>337100</v>
      </c>
      <c r="AG22" s="92">
        <f t="shared" si="2"/>
        <v>340752</v>
      </c>
      <c r="AH22" s="92"/>
      <c r="AI22" s="92"/>
      <c r="AJ22" s="92"/>
      <c r="AK22" s="92"/>
      <c r="AL22" s="93">
        <f t="shared" si="1"/>
        <v>24851845</v>
      </c>
    </row>
    <row r="23" spans="2:38" ht="13.5" thickBot="1">
      <c r="B23" s="378" t="s">
        <v>569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80"/>
    </row>
    <row r="24" spans="2:38" ht="12.75">
      <c r="B24" s="217" t="s">
        <v>583</v>
      </c>
      <c r="C24" s="69">
        <v>50454000</v>
      </c>
      <c r="D24" s="69">
        <v>31216</v>
      </c>
      <c r="E24" s="69">
        <v>15600</v>
      </c>
      <c r="F24" s="69">
        <v>164244</v>
      </c>
      <c r="G24" s="69">
        <v>30000</v>
      </c>
      <c r="H24" s="69">
        <v>23061</v>
      </c>
      <c r="I24" s="69">
        <v>14800</v>
      </c>
      <c r="J24" s="69">
        <v>57450</v>
      </c>
      <c r="K24" s="69">
        <v>25000</v>
      </c>
      <c r="L24" s="69">
        <v>12000</v>
      </c>
      <c r="M24" s="69">
        <v>24060</v>
      </c>
      <c r="N24" s="69">
        <v>30000</v>
      </c>
      <c r="O24" s="69">
        <v>24060</v>
      </c>
      <c r="P24" s="69">
        <v>41100</v>
      </c>
      <c r="Q24" s="69">
        <v>164244</v>
      </c>
      <c r="R24" s="69">
        <v>152400</v>
      </c>
      <c r="S24" s="69">
        <v>28800</v>
      </c>
      <c r="T24" s="69">
        <v>37200</v>
      </c>
      <c r="U24" s="69">
        <v>14800</v>
      </c>
      <c r="V24" s="69">
        <v>134888</v>
      </c>
      <c r="W24" s="69">
        <v>46500</v>
      </c>
      <c r="X24" s="69">
        <v>26000</v>
      </c>
      <c r="Y24" s="69">
        <v>52500</v>
      </c>
      <c r="Z24" s="69">
        <v>15600</v>
      </c>
      <c r="AA24" s="69">
        <v>24060</v>
      </c>
      <c r="AB24" s="69">
        <v>91800</v>
      </c>
      <c r="AC24" s="69">
        <v>33600</v>
      </c>
      <c r="AD24" s="69">
        <v>9200</v>
      </c>
      <c r="AE24" s="71">
        <v>15600</v>
      </c>
      <c r="AF24" s="69">
        <v>27000</v>
      </c>
      <c r="AG24" s="69">
        <v>14800</v>
      </c>
      <c r="AH24" s="69"/>
      <c r="AI24" s="69"/>
      <c r="AJ24" s="69">
        <v>174000</v>
      </c>
      <c r="AK24" s="69"/>
      <c r="AL24" s="100">
        <f aca="true" t="shared" si="3" ref="AL24:AL31">SUM(C24:AK24)</f>
        <v>52009583</v>
      </c>
    </row>
    <row r="25" spans="2:38" ht="12.75">
      <c r="B25" s="218" t="s">
        <v>584</v>
      </c>
      <c r="C25" s="71">
        <v>44705646</v>
      </c>
      <c r="D25" s="71">
        <v>784392</v>
      </c>
      <c r="E25" s="74">
        <v>1268004</v>
      </c>
      <c r="F25" s="71">
        <v>1273188</v>
      </c>
      <c r="G25" s="71">
        <v>180000</v>
      </c>
      <c r="H25" s="71">
        <v>148548</v>
      </c>
      <c r="I25" s="71">
        <v>1047060</v>
      </c>
      <c r="J25" s="71">
        <v>876070</v>
      </c>
      <c r="K25" s="71">
        <v>1726902</v>
      </c>
      <c r="L25" s="71">
        <v>2566321</v>
      </c>
      <c r="M25" s="71">
        <v>2403000</v>
      </c>
      <c r="N25" s="71">
        <v>3528000</v>
      </c>
      <c r="O25" s="71">
        <v>2403000</v>
      </c>
      <c r="P25" s="71">
        <v>144900</v>
      </c>
      <c r="Q25" s="71">
        <v>1273188</v>
      </c>
      <c r="R25" s="71">
        <v>3864000</v>
      </c>
      <c r="S25" s="71">
        <v>180000</v>
      </c>
      <c r="T25" s="71">
        <v>54000</v>
      </c>
      <c r="U25" s="71">
        <v>1047060</v>
      </c>
      <c r="V25" s="71">
        <v>882000</v>
      </c>
      <c r="W25" s="71">
        <v>1738284</v>
      </c>
      <c r="X25" s="71">
        <v>928000</v>
      </c>
      <c r="Y25" s="71">
        <v>1476000</v>
      </c>
      <c r="Z25" s="71">
        <v>1268004</v>
      </c>
      <c r="AA25" s="71">
        <v>2403000</v>
      </c>
      <c r="AB25" s="71">
        <v>1741836</v>
      </c>
      <c r="AC25" s="71">
        <v>1164000</v>
      </c>
      <c r="AD25" s="71">
        <v>2005104</v>
      </c>
      <c r="AE25" s="71">
        <v>1268004</v>
      </c>
      <c r="AF25" s="71">
        <v>216000</v>
      </c>
      <c r="AG25" s="71">
        <v>1047060</v>
      </c>
      <c r="AH25" s="71"/>
      <c r="AI25" s="71"/>
      <c r="AJ25" s="71"/>
      <c r="AK25" s="71"/>
      <c r="AL25" s="99">
        <f t="shared" si="3"/>
        <v>85610571</v>
      </c>
    </row>
    <row r="26" spans="2:38" ht="24">
      <c r="B26" s="219" t="s">
        <v>677</v>
      </c>
      <c r="C26" s="71">
        <v>600000</v>
      </c>
      <c r="D26" s="71">
        <v>60000</v>
      </c>
      <c r="E26" s="71">
        <v>60000</v>
      </c>
      <c r="F26" s="71">
        <v>60000</v>
      </c>
      <c r="G26" s="71">
        <v>60000</v>
      </c>
      <c r="H26" s="71">
        <v>60000</v>
      </c>
      <c r="I26" s="71">
        <v>60000</v>
      </c>
      <c r="J26" s="71">
        <v>60000</v>
      </c>
      <c r="K26" s="71">
        <v>60000</v>
      </c>
      <c r="L26" s="71">
        <v>60000</v>
      </c>
      <c r="M26" s="71">
        <v>60000</v>
      </c>
      <c r="N26" s="71">
        <v>60000</v>
      </c>
      <c r="O26" s="71">
        <v>60000</v>
      </c>
      <c r="P26" s="71">
        <v>60000</v>
      </c>
      <c r="Q26" s="71">
        <v>60000</v>
      </c>
      <c r="R26" s="71">
        <v>60000</v>
      </c>
      <c r="S26" s="71">
        <v>60000</v>
      </c>
      <c r="T26" s="71">
        <v>60000</v>
      </c>
      <c r="U26" s="71">
        <v>60000</v>
      </c>
      <c r="V26" s="71">
        <v>60000</v>
      </c>
      <c r="W26" s="71">
        <v>60000</v>
      </c>
      <c r="X26" s="71">
        <v>60000</v>
      </c>
      <c r="Y26" s="71">
        <v>60000</v>
      </c>
      <c r="Z26" s="71">
        <v>60000</v>
      </c>
      <c r="AA26" s="71">
        <v>60000</v>
      </c>
      <c r="AB26" s="71">
        <v>60000</v>
      </c>
      <c r="AC26" s="71">
        <v>60000</v>
      </c>
      <c r="AD26" s="71">
        <v>60000</v>
      </c>
      <c r="AE26" s="71">
        <v>60000</v>
      </c>
      <c r="AF26" s="71">
        <v>60000</v>
      </c>
      <c r="AG26" s="71">
        <v>60000</v>
      </c>
      <c r="AH26" s="71"/>
      <c r="AI26" s="71"/>
      <c r="AJ26" s="71"/>
      <c r="AK26" s="71"/>
      <c r="AL26" s="99">
        <f t="shared" si="3"/>
        <v>2400000</v>
      </c>
    </row>
    <row r="27" spans="2:38" ht="36">
      <c r="B27" s="218" t="s">
        <v>681</v>
      </c>
      <c r="C27" s="71">
        <v>18444875</v>
      </c>
      <c r="D27" s="71">
        <v>675620</v>
      </c>
      <c r="E27" s="71">
        <v>126610</v>
      </c>
      <c r="F27" s="71">
        <v>529459</v>
      </c>
      <c r="G27" s="71">
        <v>297390</v>
      </c>
      <c r="H27" s="71">
        <v>936481</v>
      </c>
      <c r="I27" s="71">
        <v>562499</v>
      </c>
      <c r="J27" s="71">
        <v>24110</v>
      </c>
      <c r="K27" s="71">
        <v>644264</v>
      </c>
      <c r="L27" s="71">
        <v>567284</v>
      </c>
      <c r="M27" s="71">
        <v>155856</v>
      </c>
      <c r="N27" s="71">
        <v>517725</v>
      </c>
      <c r="O27" s="71">
        <v>155856</v>
      </c>
      <c r="P27" s="71">
        <v>495034</v>
      </c>
      <c r="Q27" s="71">
        <v>526183</v>
      </c>
      <c r="R27" s="71">
        <v>746400</v>
      </c>
      <c r="S27" s="71">
        <v>290160</v>
      </c>
      <c r="T27" s="71">
        <v>440210</v>
      </c>
      <c r="U27" s="71">
        <v>561898</v>
      </c>
      <c r="V27" s="71">
        <v>504584</v>
      </c>
      <c r="W27" s="71">
        <v>657000</v>
      </c>
      <c r="X27" s="71">
        <v>637000</v>
      </c>
      <c r="Y27" s="71">
        <v>278010</v>
      </c>
      <c r="Z27" s="71">
        <v>126010</v>
      </c>
      <c r="AA27" s="71">
        <v>155856</v>
      </c>
      <c r="AB27" s="71">
        <v>649007</v>
      </c>
      <c r="AC27" s="71">
        <v>632200</v>
      </c>
      <c r="AD27" s="71">
        <v>684052</v>
      </c>
      <c r="AE27" s="71">
        <v>126010</v>
      </c>
      <c r="AF27" s="71">
        <v>291660</v>
      </c>
      <c r="AG27" s="71">
        <v>561898</v>
      </c>
      <c r="AH27" s="71">
        <v>63050</v>
      </c>
      <c r="AI27" s="71">
        <v>227500</v>
      </c>
      <c r="AJ27" s="71">
        <v>918500</v>
      </c>
      <c r="AK27" s="71">
        <v>260000</v>
      </c>
      <c r="AL27" s="99">
        <f t="shared" si="3"/>
        <v>33470251</v>
      </c>
    </row>
    <row r="28" spans="2:38" ht="12.75">
      <c r="B28" s="218" t="s">
        <v>585</v>
      </c>
      <c r="C28" s="71">
        <v>13747720</v>
      </c>
      <c r="D28" s="71">
        <v>335269</v>
      </c>
      <c r="E28" s="71">
        <v>220692</v>
      </c>
      <c r="F28" s="71">
        <v>285777</v>
      </c>
      <c r="G28" s="71">
        <v>342000</v>
      </c>
      <c r="H28" s="71">
        <v>354856</v>
      </c>
      <c r="I28" s="71">
        <v>302448</v>
      </c>
      <c r="J28" s="71">
        <v>178850</v>
      </c>
      <c r="K28" s="71">
        <v>744844</v>
      </c>
      <c r="L28" s="71">
        <v>629228</v>
      </c>
      <c r="M28" s="71">
        <v>518060</v>
      </c>
      <c r="N28" s="71">
        <v>420400</v>
      </c>
      <c r="O28" s="71">
        <v>518060</v>
      </c>
      <c r="P28" s="71">
        <v>590354</v>
      </c>
      <c r="Q28" s="71">
        <v>282333</v>
      </c>
      <c r="R28" s="71">
        <v>266263</v>
      </c>
      <c r="S28" s="71">
        <v>334000</v>
      </c>
      <c r="T28" s="71">
        <v>566500</v>
      </c>
      <c r="U28" s="71">
        <v>288648</v>
      </c>
      <c r="V28" s="71">
        <v>347288</v>
      </c>
      <c r="W28" s="71">
        <v>600000</v>
      </c>
      <c r="X28" s="71">
        <v>284000</v>
      </c>
      <c r="Y28" s="71">
        <v>311600</v>
      </c>
      <c r="Z28" s="71">
        <v>220692</v>
      </c>
      <c r="AA28" s="71">
        <v>518060</v>
      </c>
      <c r="AB28" s="71">
        <v>348580</v>
      </c>
      <c r="AC28" s="71">
        <v>316600</v>
      </c>
      <c r="AD28" s="71">
        <v>438200</v>
      </c>
      <c r="AE28" s="71">
        <v>220692</v>
      </c>
      <c r="AF28" s="71">
        <v>291500</v>
      </c>
      <c r="AG28" s="71">
        <v>288198</v>
      </c>
      <c r="AH28" s="71"/>
      <c r="AI28" s="71"/>
      <c r="AJ28" s="71"/>
      <c r="AK28" s="73"/>
      <c r="AL28" s="99">
        <f t="shared" si="3"/>
        <v>25111712</v>
      </c>
    </row>
    <row r="29" spans="2:38" ht="24">
      <c r="B29" s="218" t="s">
        <v>586</v>
      </c>
      <c r="C29" s="71">
        <v>782902</v>
      </c>
      <c r="D29" s="71"/>
      <c r="E29" s="71"/>
      <c r="F29" s="71"/>
      <c r="G29" s="71"/>
      <c r="H29" s="71"/>
      <c r="I29" s="71"/>
      <c r="J29" s="71"/>
      <c r="K29" s="71">
        <v>10000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99">
        <f t="shared" si="3"/>
        <v>792902</v>
      </c>
    </row>
    <row r="30" spans="2:38" ht="12.75">
      <c r="B30" s="218" t="s">
        <v>588</v>
      </c>
      <c r="C30" s="71"/>
      <c r="D30" s="71">
        <v>162750</v>
      </c>
      <c r="E30" s="71">
        <v>207600</v>
      </c>
      <c r="F30" s="71">
        <v>133657</v>
      </c>
      <c r="G30" s="71">
        <v>157800</v>
      </c>
      <c r="H30" s="71">
        <v>160400</v>
      </c>
      <c r="I30" s="71">
        <v>172400</v>
      </c>
      <c r="J30" s="71">
        <v>193250</v>
      </c>
      <c r="K30" s="71">
        <v>181200</v>
      </c>
      <c r="L30" s="71">
        <v>182000</v>
      </c>
      <c r="M30" s="71">
        <v>157200</v>
      </c>
      <c r="N30" s="71">
        <v>177200</v>
      </c>
      <c r="O30" s="71">
        <v>164400</v>
      </c>
      <c r="P30" s="71">
        <v>207220</v>
      </c>
      <c r="Q30" s="71">
        <v>141300</v>
      </c>
      <c r="R30" s="71">
        <v>198250</v>
      </c>
      <c r="S30" s="71">
        <v>157800</v>
      </c>
      <c r="T30" s="71">
        <v>210500</v>
      </c>
      <c r="U30" s="71">
        <v>199900</v>
      </c>
      <c r="V30" s="71">
        <v>193700</v>
      </c>
      <c r="W30" s="71">
        <v>210400</v>
      </c>
      <c r="X30" s="71">
        <v>205000</v>
      </c>
      <c r="Y30" s="71">
        <v>221000</v>
      </c>
      <c r="Z30" s="71">
        <v>207600</v>
      </c>
      <c r="AA30" s="71">
        <v>184200</v>
      </c>
      <c r="AB30" s="71">
        <v>212932</v>
      </c>
      <c r="AC30" s="71">
        <v>171600</v>
      </c>
      <c r="AD30" s="71">
        <v>173400</v>
      </c>
      <c r="AE30" s="297">
        <v>234600</v>
      </c>
      <c r="AF30" s="71">
        <v>157800</v>
      </c>
      <c r="AG30" s="71">
        <v>172400</v>
      </c>
      <c r="AH30" s="71"/>
      <c r="AI30" s="71"/>
      <c r="AJ30" s="71">
        <v>7948000</v>
      </c>
      <c r="AK30" s="71"/>
      <c r="AL30" s="99">
        <f t="shared" si="3"/>
        <v>13457459</v>
      </c>
    </row>
    <row r="31" spans="2:38" ht="13.5" customHeight="1" thickBot="1">
      <c r="B31" s="220" t="s">
        <v>830</v>
      </c>
      <c r="C31" s="76">
        <f aca="true" t="shared" si="4" ref="C31:AK31">SUM(C24:C30)</f>
        <v>128735143</v>
      </c>
      <c r="D31" s="76">
        <f t="shared" si="4"/>
        <v>2049247</v>
      </c>
      <c r="E31" s="76">
        <f t="shared" si="4"/>
        <v>1898506</v>
      </c>
      <c r="F31" s="76">
        <f t="shared" si="4"/>
        <v>2446325</v>
      </c>
      <c r="G31" s="76">
        <f t="shared" si="4"/>
        <v>1067190</v>
      </c>
      <c r="H31" s="76">
        <f t="shared" si="4"/>
        <v>1683346</v>
      </c>
      <c r="I31" s="76">
        <f t="shared" si="4"/>
        <v>2159207</v>
      </c>
      <c r="J31" s="76">
        <f t="shared" si="4"/>
        <v>1389730</v>
      </c>
      <c r="K31" s="76">
        <f t="shared" si="4"/>
        <v>3392210</v>
      </c>
      <c r="L31" s="76">
        <f t="shared" si="4"/>
        <v>4016833</v>
      </c>
      <c r="M31" s="76">
        <f t="shared" si="4"/>
        <v>3318176</v>
      </c>
      <c r="N31" s="76">
        <f t="shared" si="4"/>
        <v>4733325</v>
      </c>
      <c r="O31" s="76">
        <f t="shared" si="4"/>
        <v>3325376</v>
      </c>
      <c r="P31" s="76">
        <f t="shared" si="4"/>
        <v>1538608</v>
      </c>
      <c r="Q31" s="76">
        <f t="shared" si="4"/>
        <v>2447248</v>
      </c>
      <c r="R31" s="76">
        <f t="shared" si="4"/>
        <v>5287313</v>
      </c>
      <c r="S31" s="76">
        <f t="shared" si="4"/>
        <v>1050760</v>
      </c>
      <c r="T31" s="76">
        <f t="shared" si="4"/>
        <v>1368410</v>
      </c>
      <c r="U31" s="76">
        <f t="shared" si="4"/>
        <v>2172306</v>
      </c>
      <c r="V31" s="76">
        <f t="shared" si="4"/>
        <v>2122460</v>
      </c>
      <c r="W31" s="76">
        <f t="shared" si="4"/>
        <v>3312184</v>
      </c>
      <c r="X31" s="76">
        <f t="shared" si="4"/>
        <v>2140000</v>
      </c>
      <c r="Y31" s="76">
        <f t="shared" si="4"/>
        <v>2399110</v>
      </c>
      <c r="Z31" s="76">
        <f t="shared" si="4"/>
        <v>1897906</v>
      </c>
      <c r="AA31" s="76">
        <f t="shared" si="4"/>
        <v>3345176</v>
      </c>
      <c r="AB31" s="76">
        <f t="shared" si="4"/>
        <v>3104155</v>
      </c>
      <c r="AC31" s="76">
        <f t="shared" si="4"/>
        <v>2378000</v>
      </c>
      <c r="AD31" s="76">
        <f t="shared" si="4"/>
        <v>3369956</v>
      </c>
      <c r="AE31" s="76">
        <f t="shared" si="4"/>
        <v>1924906</v>
      </c>
      <c r="AF31" s="76">
        <f t="shared" si="4"/>
        <v>1043960</v>
      </c>
      <c r="AG31" s="76">
        <f t="shared" si="4"/>
        <v>2144356</v>
      </c>
      <c r="AH31" s="76">
        <f t="shared" si="4"/>
        <v>63050</v>
      </c>
      <c r="AI31" s="76">
        <f t="shared" si="4"/>
        <v>227500</v>
      </c>
      <c r="AJ31" s="76">
        <f t="shared" si="4"/>
        <v>9040500</v>
      </c>
      <c r="AK31" s="76">
        <f t="shared" si="4"/>
        <v>260000</v>
      </c>
      <c r="AL31" s="68">
        <f t="shared" si="3"/>
        <v>212852478</v>
      </c>
    </row>
    <row r="32" spans="2:38" ht="13.5" thickBot="1">
      <c r="B32" s="378" t="s">
        <v>570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80"/>
    </row>
    <row r="33" spans="2:38" ht="24">
      <c r="B33" s="217" t="s">
        <v>590</v>
      </c>
      <c r="C33" s="69">
        <v>30000000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100">
        <f>SUM(C33:AK33)</f>
        <v>30000000</v>
      </c>
    </row>
    <row r="34" spans="2:38" ht="12.75">
      <c r="B34" s="218" t="s">
        <v>307</v>
      </c>
      <c r="C34" s="71">
        <v>104815000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99">
        <f>SUM(C34:AK34)</f>
        <v>104815000</v>
      </c>
    </row>
    <row r="35" spans="2:38" ht="13.5" thickBot="1">
      <c r="B35" s="225" t="s">
        <v>831</v>
      </c>
      <c r="C35" s="76">
        <f>SUM(C33:C34)</f>
        <v>134815000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68">
        <f>SUM(C35:AK35)</f>
        <v>134815000</v>
      </c>
    </row>
    <row r="36" spans="2:38" ht="13.5" customHeight="1" thickBot="1">
      <c r="B36" s="378" t="s">
        <v>238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80"/>
    </row>
    <row r="37" spans="2:38" ht="36">
      <c r="B37" s="217" t="s">
        <v>595</v>
      </c>
      <c r="C37" s="69">
        <v>2398600</v>
      </c>
      <c r="D37" s="69">
        <v>162000</v>
      </c>
      <c r="E37" s="69">
        <v>162000</v>
      </c>
      <c r="F37" s="69">
        <v>162000</v>
      </c>
      <c r="G37" s="69">
        <v>162000</v>
      </c>
      <c r="H37" s="69">
        <v>162000</v>
      </c>
      <c r="I37" s="69">
        <v>162000</v>
      </c>
      <c r="J37" s="69">
        <v>162000</v>
      </c>
      <c r="K37" s="69">
        <v>162000</v>
      </c>
      <c r="L37" s="69">
        <v>162000</v>
      </c>
      <c r="M37" s="69">
        <v>162000</v>
      </c>
      <c r="N37" s="69">
        <v>162000</v>
      </c>
      <c r="O37" s="69">
        <v>162000</v>
      </c>
      <c r="P37" s="69">
        <v>162000</v>
      </c>
      <c r="Q37" s="69">
        <v>162000</v>
      </c>
      <c r="R37" s="69">
        <v>162000</v>
      </c>
      <c r="S37" s="69">
        <v>162000</v>
      </c>
      <c r="T37" s="69">
        <v>162000</v>
      </c>
      <c r="U37" s="69">
        <v>162000</v>
      </c>
      <c r="V37" s="69">
        <v>162000</v>
      </c>
      <c r="W37" s="69">
        <v>162000</v>
      </c>
      <c r="X37" s="69">
        <v>162000</v>
      </c>
      <c r="Y37" s="69">
        <v>162000</v>
      </c>
      <c r="Z37" s="69">
        <v>162000</v>
      </c>
      <c r="AA37" s="69">
        <v>162000</v>
      </c>
      <c r="AB37" s="69">
        <v>162000</v>
      </c>
      <c r="AC37" s="69">
        <v>162000</v>
      </c>
      <c r="AD37" s="69">
        <v>162000</v>
      </c>
      <c r="AE37" s="69">
        <v>162000</v>
      </c>
      <c r="AF37" s="69">
        <v>162000</v>
      </c>
      <c r="AG37" s="69">
        <v>162000</v>
      </c>
      <c r="AH37" s="69">
        <v>9000</v>
      </c>
      <c r="AI37" s="69">
        <v>63000</v>
      </c>
      <c r="AJ37" s="69">
        <v>45000</v>
      </c>
      <c r="AK37" s="69">
        <v>45000</v>
      </c>
      <c r="AL37" s="100">
        <f>SUM(C37:AK37)</f>
        <v>7420600</v>
      </c>
    </row>
    <row r="38" spans="2:38" ht="12.75">
      <c r="B38" s="299" t="s">
        <v>837</v>
      </c>
      <c r="C38" s="113">
        <f aca="true" t="shared" si="5" ref="C38:AK38">SUM(C37)</f>
        <v>2398600</v>
      </c>
      <c r="D38" s="113">
        <f t="shared" si="5"/>
        <v>162000</v>
      </c>
      <c r="E38" s="113">
        <f t="shared" si="5"/>
        <v>162000</v>
      </c>
      <c r="F38" s="113">
        <f t="shared" si="5"/>
        <v>162000</v>
      </c>
      <c r="G38" s="113">
        <f t="shared" si="5"/>
        <v>162000</v>
      </c>
      <c r="H38" s="113">
        <f t="shared" si="5"/>
        <v>162000</v>
      </c>
      <c r="I38" s="113">
        <f t="shared" si="5"/>
        <v>162000</v>
      </c>
      <c r="J38" s="113">
        <f t="shared" si="5"/>
        <v>162000</v>
      </c>
      <c r="K38" s="113">
        <f t="shared" si="5"/>
        <v>162000</v>
      </c>
      <c r="L38" s="113">
        <f t="shared" si="5"/>
        <v>162000</v>
      </c>
      <c r="M38" s="298">
        <f t="shared" si="5"/>
        <v>162000</v>
      </c>
      <c r="N38" s="113">
        <f t="shared" si="5"/>
        <v>162000</v>
      </c>
      <c r="O38" s="113">
        <f t="shared" si="5"/>
        <v>162000</v>
      </c>
      <c r="P38" s="113">
        <f t="shared" si="5"/>
        <v>162000</v>
      </c>
      <c r="Q38" s="113">
        <f t="shared" si="5"/>
        <v>162000</v>
      </c>
      <c r="R38" s="113">
        <f t="shared" si="5"/>
        <v>162000</v>
      </c>
      <c r="S38" s="113">
        <f t="shared" si="5"/>
        <v>162000</v>
      </c>
      <c r="T38" s="113">
        <f t="shared" si="5"/>
        <v>162000</v>
      </c>
      <c r="U38" s="113">
        <f t="shared" si="5"/>
        <v>162000</v>
      </c>
      <c r="V38" s="113">
        <f t="shared" si="5"/>
        <v>162000</v>
      </c>
      <c r="W38" s="113">
        <f t="shared" si="5"/>
        <v>162000</v>
      </c>
      <c r="X38" s="113">
        <f t="shared" si="5"/>
        <v>162000</v>
      </c>
      <c r="Y38" s="113">
        <f t="shared" si="5"/>
        <v>162000</v>
      </c>
      <c r="Z38" s="113">
        <f t="shared" si="5"/>
        <v>162000</v>
      </c>
      <c r="AA38" s="113">
        <f t="shared" si="5"/>
        <v>162000</v>
      </c>
      <c r="AB38" s="113">
        <f t="shared" si="5"/>
        <v>162000</v>
      </c>
      <c r="AC38" s="113">
        <f t="shared" si="5"/>
        <v>162000</v>
      </c>
      <c r="AD38" s="113">
        <f t="shared" si="5"/>
        <v>162000</v>
      </c>
      <c r="AE38" s="113">
        <f t="shared" si="5"/>
        <v>162000</v>
      </c>
      <c r="AF38" s="113">
        <f t="shared" si="5"/>
        <v>162000</v>
      </c>
      <c r="AG38" s="113">
        <f t="shared" si="5"/>
        <v>162000</v>
      </c>
      <c r="AH38" s="113">
        <f t="shared" si="5"/>
        <v>9000</v>
      </c>
      <c r="AI38" s="113">
        <f t="shared" si="5"/>
        <v>63000</v>
      </c>
      <c r="AJ38" s="113">
        <f t="shared" si="5"/>
        <v>45000</v>
      </c>
      <c r="AK38" s="153">
        <f t="shared" si="5"/>
        <v>45000</v>
      </c>
      <c r="AL38" s="191">
        <f>SUM(C38:AK38)</f>
        <v>7420600</v>
      </c>
    </row>
    <row r="39" spans="2:38" ht="13.5" thickBot="1">
      <c r="B39" s="220" t="s">
        <v>874</v>
      </c>
      <c r="C39" s="67">
        <f>C13+C22+C31+C35+C38</f>
        <v>602613545</v>
      </c>
      <c r="D39" s="67">
        <f>D13+D22+D31+D35+D38</f>
        <v>19253106</v>
      </c>
      <c r="E39" s="67">
        <f aca="true" t="shared" si="6" ref="E39:AK39">E13+E22+E31+E35+E38</f>
        <v>19411404</v>
      </c>
      <c r="F39" s="67">
        <f t="shared" si="6"/>
        <v>19587812</v>
      </c>
      <c r="G39" s="67">
        <f t="shared" si="6"/>
        <v>17899909</v>
      </c>
      <c r="H39" s="67">
        <f t="shared" si="6"/>
        <v>19099742</v>
      </c>
      <c r="I39" s="67">
        <f t="shared" si="6"/>
        <v>19146056</v>
      </c>
      <c r="J39" s="67">
        <f t="shared" si="6"/>
        <v>18619166</v>
      </c>
      <c r="K39" s="67">
        <f t="shared" si="6"/>
        <v>20921985</v>
      </c>
      <c r="L39" s="67">
        <f t="shared" si="6"/>
        <v>21926662</v>
      </c>
      <c r="M39" s="67">
        <f t="shared" si="6"/>
        <v>21102108</v>
      </c>
      <c r="N39" s="67">
        <f t="shared" si="6"/>
        <v>22438280</v>
      </c>
      <c r="O39" s="67">
        <f t="shared" si="6"/>
        <v>20329798</v>
      </c>
      <c r="P39" s="67">
        <f t="shared" si="6"/>
        <v>18728498</v>
      </c>
      <c r="Q39" s="67">
        <f t="shared" si="6"/>
        <v>18844513</v>
      </c>
      <c r="R39" s="67">
        <f t="shared" si="6"/>
        <v>22551712</v>
      </c>
      <c r="S39" s="67">
        <f t="shared" si="6"/>
        <v>17875664</v>
      </c>
      <c r="T39" s="67">
        <f t="shared" si="6"/>
        <v>18468938</v>
      </c>
      <c r="U39" s="67">
        <f t="shared" si="6"/>
        <v>19022313</v>
      </c>
      <c r="V39" s="67">
        <f t="shared" si="6"/>
        <v>19979455</v>
      </c>
      <c r="W39" s="67">
        <f t="shared" si="6"/>
        <v>20661683</v>
      </c>
      <c r="X39" s="67">
        <f t="shared" si="6"/>
        <v>19366817</v>
      </c>
      <c r="Y39" s="67">
        <f t="shared" si="6"/>
        <v>19798420</v>
      </c>
      <c r="Z39" s="67">
        <f t="shared" si="6"/>
        <v>18684165</v>
      </c>
      <c r="AA39" s="67">
        <f t="shared" si="6"/>
        <v>20746564</v>
      </c>
      <c r="AB39" s="67">
        <f t="shared" si="6"/>
        <v>20401679</v>
      </c>
      <c r="AC39" s="67">
        <f t="shared" si="6"/>
        <v>19502018</v>
      </c>
      <c r="AD39" s="67">
        <f t="shared" si="6"/>
        <v>20476069</v>
      </c>
      <c r="AE39" s="67">
        <f t="shared" si="6"/>
        <v>19610335</v>
      </c>
      <c r="AF39" s="67">
        <f t="shared" si="6"/>
        <v>18731191</v>
      </c>
      <c r="AG39" s="67">
        <f t="shared" si="6"/>
        <v>19828163</v>
      </c>
      <c r="AH39" s="67">
        <f t="shared" si="6"/>
        <v>3613311</v>
      </c>
      <c r="AI39" s="67">
        <f t="shared" si="6"/>
        <v>18758207</v>
      </c>
      <c r="AJ39" s="67">
        <f t="shared" si="6"/>
        <v>17419925</v>
      </c>
      <c r="AK39" s="67">
        <f t="shared" si="6"/>
        <v>15338487</v>
      </c>
      <c r="AL39" s="241">
        <f>SUM(C39:AK39)</f>
        <v>1250757700</v>
      </c>
    </row>
    <row r="40" spans="2:38" ht="12.75" customHeight="1">
      <c r="B40" s="384" t="s">
        <v>665</v>
      </c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</row>
    <row r="41" ht="12.75">
      <c r="AJ41" t="s">
        <v>596</v>
      </c>
    </row>
  </sheetData>
  <sheetProtection/>
  <mergeCells count="7">
    <mergeCell ref="B36:AL36"/>
    <mergeCell ref="B40:AL40"/>
    <mergeCell ref="B2:AL2"/>
    <mergeCell ref="B4:AL4"/>
    <mergeCell ref="B14:AL14"/>
    <mergeCell ref="B23:AL23"/>
    <mergeCell ref="B32:AL32"/>
  </mergeCells>
  <printOptions/>
  <pageMargins left="0.75" right="0.75" top="1" bottom="1" header="0" footer="0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53.421875" style="0" bestFit="1" customWidth="1"/>
    <col min="3" max="3" width="38.421875" style="0" bestFit="1" customWidth="1"/>
  </cols>
  <sheetData>
    <row r="1" ht="13.5" thickBot="1"/>
    <row r="2" spans="2:3" ht="40.5" customHeight="1" thickBot="1">
      <c r="B2" s="347" t="s">
        <v>216</v>
      </c>
      <c r="C2" s="349"/>
    </row>
    <row r="3" spans="2:3" ht="24.75" thickBot="1">
      <c r="B3" s="37" t="s">
        <v>354</v>
      </c>
      <c r="C3" s="37" t="s">
        <v>765</v>
      </c>
    </row>
    <row r="4" spans="2:3" ht="13.5" thickBot="1">
      <c r="B4" s="351" t="s">
        <v>261</v>
      </c>
      <c r="C4" s="352"/>
    </row>
    <row r="5" spans="2:3" ht="12.75">
      <c r="B5" s="290" t="s">
        <v>260</v>
      </c>
      <c r="C5" s="291">
        <v>369569077483</v>
      </c>
    </row>
    <row r="6" spans="2:3" ht="13.5" thickBot="1">
      <c r="B6" s="284" t="s">
        <v>680</v>
      </c>
      <c r="C6" s="45">
        <f>SUM(C5)</f>
        <v>369569077483</v>
      </c>
    </row>
    <row r="7" spans="2:3" ht="13.5" thickBot="1">
      <c r="B7" s="300" t="s">
        <v>874</v>
      </c>
      <c r="C7" s="301">
        <f>SUM(C6)</f>
        <v>369569077483</v>
      </c>
    </row>
    <row r="8" spans="2:3" ht="33" customHeight="1">
      <c r="B8" s="394" t="s">
        <v>665</v>
      </c>
      <c r="C8" s="394"/>
    </row>
  </sheetData>
  <sheetProtection/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10" sqref="C10"/>
    </sheetView>
  </sheetViews>
  <sheetFormatPr defaultColWidth="11.421875" defaultRowHeight="12.75"/>
  <cols>
    <col min="2" max="2" width="30.28125" style="0" bestFit="1" customWidth="1"/>
    <col min="3" max="3" width="27.140625" style="0" bestFit="1" customWidth="1"/>
    <col min="4" max="4" width="12.28125" style="0" bestFit="1" customWidth="1"/>
  </cols>
  <sheetData>
    <row r="1" ht="13.5" thickBot="1"/>
    <row r="2" spans="2:3" ht="54.75" customHeight="1" thickBot="1">
      <c r="B2" s="347" t="s">
        <v>217</v>
      </c>
      <c r="C2" s="349"/>
    </row>
    <row r="3" spans="2:3" ht="13.5" thickBot="1">
      <c r="B3" s="37" t="s">
        <v>354</v>
      </c>
      <c r="C3" s="37" t="s">
        <v>750</v>
      </c>
    </row>
    <row r="4" spans="2:3" ht="13.5" thickBot="1">
      <c r="B4" s="351" t="s">
        <v>247</v>
      </c>
      <c r="C4" s="352"/>
    </row>
    <row r="5" spans="2:3" ht="12.75">
      <c r="B5" s="290" t="s">
        <v>262</v>
      </c>
      <c r="C5" s="291">
        <v>29989708300</v>
      </c>
    </row>
    <row r="6" spans="2:3" ht="13.5" thickBot="1">
      <c r="B6" s="284" t="s">
        <v>488</v>
      </c>
      <c r="C6" s="45">
        <f>SUM(C5)</f>
        <v>29989708300</v>
      </c>
    </row>
    <row r="7" spans="2:3" ht="13.5" thickBot="1">
      <c r="B7" s="300" t="s">
        <v>874</v>
      </c>
      <c r="C7" s="301">
        <f>SUM(C6)</f>
        <v>29989708300</v>
      </c>
    </row>
    <row r="8" spans="2:3" ht="33" customHeight="1">
      <c r="B8" s="394" t="s">
        <v>665</v>
      </c>
      <c r="C8" s="394"/>
    </row>
  </sheetData>
  <sheetProtection/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49"/>
  <sheetViews>
    <sheetView zoomScalePageLayoutView="0" workbookViewId="0" topLeftCell="M31">
      <selection activeCell="S48" sqref="S48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3" width="13.140625" style="0" bestFit="1" customWidth="1"/>
    <col min="4" max="5" width="12.140625" style="0" bestFit="1" customWidth="1"/>
    <col min="6" max="6" width="17.28125" style="0" customWidth="1"/>
    <col min="7" max="7" width="15.8515625" style="0" customWidth="1"/>
    <col min="8" max="8" width="17.140625" style="0" customWidth="1"/>
    <col min="9" max="9" width="12.00390625" style="0" bestFit="1" customWidth="1"/>
    <col min="10" max="10" width="17.140625" style="0" bestFit="1" customWidth="1"/>
    <col min="11" max="11" width="17.421875" style="0" bestFit="1" customWidth="1"/>
    <col min="12" max="12" width="19.140625" style="0" bestFit="1" customWidth="1"/>
    <col min="13" max="13" width="17.281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2.00390625" style="0" bestFit="1" customWidth="1"/>
    <col min="18" max="18" width="16.57421875" style="0" customWidth="1"/>
    <col min="19" max="19" width="22.00390625" style="0" bestFit="1" customWidth="1"/>
  </cols>
  <sheetData>
    <row r="1" ht="13.5" thickBot="1"/>
    <row r="2" spans="2:22" ht="13.5" thickBot="1">
      <c r="B2" s="347" t="s">
        <v>218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9"/>
      <c r="T2" s="22"/>
      <c r="U2" s="22"/>
      <c r="V2" s="22"/>
    </row>
    <row r="3" spans="2:22" ht="48.75" thickBot="1">
      <c r="B3" s="49" t="s">
        <v>354</v>
      </c>
      <c r="C3" s="49" t="s">
        <v>263</v>
      </c>
      <c r="D3" s="49" t="s">
        <v>264</v>
      </c>
      <c r="E3" s="49" t="s">
        <v>265</v>
      </c>
      <c r="F3" s="49" t="s">
        <v>266</v>
      </c>
      <c r="G3" s="49" t="s">
        <v>267</v>
      </c>
      <c r="H3" s="49" t="s">
        <v>268</v>
      </c>
      <c r="I3" s="49" t="s">
        <v>269</v>
      </c>
      <c r="J3" s="49" t="s">
        <v>270</v>
      </c>
      <c r="K3" s="49" t="s">
        <v>271</v>
      </c>
      <c r="L3" s="277" t="s">
        <v>57</v>
      </c>
      <c r="M3" s="277" t="s">
        <v>291</v>
      </c>
      <c r="N3" s="277" t="s">
        <v>292</v>
      </c>
      <c r="O3" s="277" t="s">
        <v>809</v>
      </c>
      <c r="P3" s="277" t="s">
        <v>122</v>
      </c>
      <c r="Q3" s="277" t="s">
        <v>993</v>
      </c>
      <c r="R3" s="49" t="s">
        <v>294</v>
      </c>
      <c r="S3" s="37" t="s">
        <v>553</v>
      </c>
      <c r="T3" s="22"/>
      <c r="U3" s="22"/>
      <c r="V3" s="22"/>
    </row>
    <row r="4" spans="2:22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52"/>
      <c r="T4" s="22"/>
      <c r="U4" s="22"/>
      <c r="V4" s="22"/>
    </row>
    <row r="5" spans="2:22" ht="13.5" customHeight="1">
      <c r="B5" s="217" t="s">
        <v>571</v>
      </c>
      <c r="C5" s="69">
        <v>1899650</v>
      </c>
      <c r="D5" s="69">
        <v>12865316</v>
      </c>
      <c r="E5" s="69">
        <v>8397146</v>
      </c>
      <c r="F5" s="69">
        <v>5331892</v>
      </c>
      <c r="G5" s="69">
        <v>3631425</v>
      </c>
      <c r="H5" s="69">
        <v>5591086</v>
      </c>
      <c r="I5" s="69">
        <v>3992809</v>
      </c>
      <c r="J5" s="69">
        <v>3722143</v>
      </c>
      <c r="K5" s="69">
        <v>4272143</v>
      </c>
      <c r="L5" s="69">
        <v>4934255</v>
      </c>
      <c r="M5" s="69">
        <v>1396581</v>
      </c>
      <c r="N5" s="69">
        <v>1833237</v>
      </c>
      <c r="O5" s="69">
        <v>16369955</v>
      </c>
      <c r="P5" s="69">
        <v>3175761</v>
      </c>
      <c r="Q5" s="69">
        <v>1118655</v>
      </c>
      <c r="R5" s="69">
        <v>13731670</v>
      </c>
      <c r="S5" s="100">
        <f>SUM(C5:R5)</f>
        <v>92263724</v>
      </c>
      <c r="T5" s="22"/>
      <c r="U5" s="22"/>
      <c r="V5" s="22"/>
    </row>
    <row r="6" spans="2:22" ht="12.75">
      <c r="B6" s="218" t="s">
        <v>572</v>
      </c>
      <c r="C6" s="71"/>
      <c r="D6" s="71"/>
      <c r="E6" s="71"/>
      <c r="F6" s="71"/>
      <c r="G6" s="71"/>
      <c r="H6" s="71"/>
      <c r="I6" s="71"/>
      <c r="J6" s="71"/>
      <c r="K6" s="228"/>
      <c r="L6" s="228"/>
      <c r="M6" s="71"/>
      <c r="N6" s="71"/>
      <c r="O6" s="71">
        <v>11500000</v>
      </c>
      <c r="P6" s="73"/>
      <c r="Q6" s="73"/>
      <c r="R6" s="159"/>
      <c r="S6" s="99">
        <f aca="true" t="shared" si="0" ref="S6:S11">SUM(C6:R6)</f>
        <v>11500000</v>
      </c>
      <c r="T6" s="22"/>
      <c r="U6" s="22"/>
      <c r="V6" s="22"/>
    </row>
    <row r="7" spans="2:22" ht="12.75">
      <c r="B7" s="218" t="s">
        <v>573</v>
      </c>
      <c r="C7" s="71">
        <v>1571782</v>
      </c>
      <c r="D7" s="71">
        <v>7541086</v>
      </c>
      <c r="E7" s="71">
        <v>4815289</v>
      </c>
      <c r="F7" s="71">
        <v>3697055</v>
      </c>
      <c r="G7" s="71">
        <v>2586132</v>
      </c>
      <c r="H7" s="71">
        <v>3228664</v>
      </c>
      <c r="I7" s="71">
        <v>2067055</v>
      </c>
      <c r="J7" s="71">
        <v>1781181</v>
      </c>
      <c r="K7" s="71">
        <v>2312971</v>
      </c>
      <c r="L7" s="71">
        <v>2323999</v>
      </c>
      <c r="M7" s="71">
        <v>895884</v>
      </c>
      <c r="N7" s="71">
        <v>965131</v>
      </c>
      <c r="O7" s="71">
        <v>12222194</v>
      </c>
      <c r="P7" s="71">
        <v>1735708</v>
      </c>
      <c r="Q7" s="71">
        <v>729767</v>
      </c>
      <c r="R7" s="71">
        <v>8525625</v>
      </c>
      <c r="S7" s="99">
        <f t="shared" si="0"/>
        <v>56999523</v>
      </c>
      <c r="T7" s="22"/>
      <c r="U7" s="22"/>
      <c r="V7" s="22"/>
    </row>
    <row r="8" spans="2:22" ht="24">
      <c r="B8" s="218" t="s">
        <v>574</v>
      </c>
      <c r="C8" s="71">
        <v>1351304</v>
      </c>
      <c r="D8" s="71">
        <v>8695886</v>
      </c>
      <c r="E8" s="71">
        <v>5382865</v>
      </c>
      <c r="F8" s="71">
        <v>3726323</v>
      </c>
      <c r="G8" s="71">
        <v>2820721</v>
      </c>
      <c r="H8" s="71">
        <v>3755341</v>
      </c>
      <c r="I8" s="71">
        <v>2416742</v>
      </c>
      <c r="J8" s="71">
        <v>2001470</v>
      </c>
      <c r="K8" s="71">
        <v>2732926</v>
      </c>
      <c r="L8" s="71">
        <v>2851615</v>
      </c>
      <c r="M8" s="71">
        <v>1096411</v>
      </c>
      <c r="N8" s="71">
        <v>1096561</v>
      </c>
      <c r="O8" s="71">
        <v>37131606</v>
      </c>
      <c r="P8" s="71">
        <v>1961888</v>
      </c>
      <c r="Q8" s="71">
        <v>861321</v>
      </c>
      <c r="R8" s="71">
        <v>9940256</v>
      </c>
      <c r="S8" s="99">
        <f t="shared" si="0"/>
        <v>87823236</v>
      </c>
      <c r="T8" s="22"/>
      <c r="U8" s="22"/>
      <c r="V8" s="22"/>
    </row>
    <row r="9" spans="2:22" ht="12.75" customHeight="1">
      <c r="B9" s="218" t="s">
        <v>575</v>
      </c>
      <c r="C9" s="71">
        <v>7150079</v>
      </c>
      <c r="D9" s="71">
        <v>40906141</v>
      </c>
      <c r="E9" s="71">
        <v>26599975</v>
      </c>
      <c r="F9" s="71">
        <v>18024446</v>
      </c>
      <c r="G9" s="71">
        <v>13928277</v>
      </c>
      <c r="H9" s="71">
        <v>19577305</v>
      </c>
      <c r="I9" s="71">
        <v>12145757</v>
      </c>
      <c r="J9" s="71">
        <v>10208377</v>
      </c>
      <c r="K9" s="71">
        <v>13776686</v>
      </c>
      <c r="L9" s="71">
        <v>13246567</v>
      </c>
      <c r="M9" s="71">
        <v>5577253</v>
      </c>
      <c r="N9" s="71">
        <v>5704171</v>
      </c>
      <c r="O9" s="71">
        <v>54109661</v>
      </c>
      <c r="P9" s="71">
        <v>10367521</v>
      </c>
      <c r="Q9" s="71">
        <v>4561269</v>
      </c>
      <c r="R9" s="71">
        <v>53303427</v>
      </c>
      <c r="S9" s="99">
        <f t="shared" si="0"/>
        <v>309186912</v>
      </c>
      <c r="T9" s="22"/>
      <c r="U9" s="22"/>
      <c r="V9" s="22"/>
    </row>
    <row r="10" spans="2:22" ht="12.75">
      <c r="B10" s="218" t="s">
        <v>576</v>
      </c>
      <c r="C10" s="71">
        <v>925424</v>
      </c>
      <c r="D10" s="71">
        <v>8284495</v>
      </c>
      <c r="E10" s="71">
        <v>5252477</v>
      </c>
      <c r="F10" s="71">
        <v>3533158</v>
      </c>
      <c r="G10" s="71">
        <v>2494464</v>
      </c>
      <c r="H10" s="71">
        <v>3357750</v>
      </c>
      <c r="I10" s="71">
        <v>2280406</v>
      </c>
      <c r="J10" s="71">
        <v>1950495</v>
      </c>
      <c r="K10" s="71">
        <v>2356486</v>
      </c>
      <c r="L10" s="71">
        <v>2703128</v>
      </c>
      <c r="M10" s="71">
        <v>917877</v>
      </c>
      <c r="N10" s="71">
        <v>1009344</v>
      </c>
      <c r="O10" s="71">
        <v>8329567</v>
      </c>
      <c r="P10" s="71">
        <v>1782445</v>
      </c>
      <c r="Q10" s="71">
        <v>699577</v>
      </c>
      <c r="R10" s="71">
        <v>8716805</v>
      </c>
      <c r="S10" s="72">
        <f>SUM(C10:R10)</f>
        <v>54593898</v>
      </c>
      <c r="T10" s="22"/>
      <c r="U10" s="22"/>
      <c r="V10" s="22"/>
    </row>
    <row r="11" spans="2:22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>
        <v>4800000</v>
      </c>
      <c r="P11" s="71"/>
      <c r="Q11" s="71"/>
      <c r="R11" s="154"/>
      <c r="S11" s="72">
        <f t="shared" si="0"/>
        <v>4800000</v>
      </c>
      <c r="T11" s="22"/>
      <c r="U11" s="22"/>
      <c r="V11" s="22"/>
    </row>
    <row r="12" spans="2:22" ht="13.5" thickBot="1">
      <c r="B12" s="220" t="s">
        <v>353</v>
      </c>
      <c r="C12" s="76">
        <f aca="true" t="shared" si="1" ref="C12:R12">SUM(C5:C11)</f>
        <v>12898239</v>
      </c>
      <c r="D12" s="76">
        <f t="shared" si="1"/>
        <v>78292924</v>
      </c>
      <c r="E12" s="76">
        <f t="shared" si="1"/>
        <v>50447752</v>
      </c>
      <c r="F12" s="76">
        <f t="shared" si="1"/>
        <v>34312874</v>
      </c>
      <c r="G12" s="76">
        <f t="shared" si="1"/>
        <v>25461019</v>
      </c>
      <c r="H12" s="76">
        <f t="shared" si="1"/>
        <v>35510146</v>
      </c>
      <c r="I12" s="76">
        <f t="shared" si="1"/>
        <v>22902769</v>
      </c>
      <c r="J12" s="76">
        <f t="shared" si="1"/>
        <v>19663666</v>
      </c>
      <c r="K12" s="76">
        <f t="shared" si="1"/>
        <v>25451212</v>
      </c>
      <c r="L12" s="76">
        <f t="shared" si="1"/>
        <v>26059564</v>
      </c>
      <c r="M12" s="76">
        <f t="shared" si="1"/>
        <v>9884006</v>
      </c>
      <c r="N12" s="76">
        <f t="shared" si="1"/>
        <v>10608444</v>
      </c>
      <c r="O12" s="76">
        <f t="shared" si="1"/>
        <v>144462983</v>
      </c>
      <c r="P12" s="76">
        <f t="shared" si="1"/>
        <v>19023323</v>
      </c>
      <c r="Q12" s="76">
        <f t="shared" si="1"/>
        <v>7970589</v>
      </c>
      <c r="R12" s="76">
        <f t="shared" si="1"/>
        <v>94217783</v>
      </c>
      <c r="S12" s="68">
        <f>SUM(C12:R12)</f>
        <v>617167293</v>
      </c>
      <c r="T12" s="22"/>
      <c r="U12" s="22"/>
      <c r="V12" s="22"/>
    </row>
    <row r="13" spans="2:22" ht="13.5" thickBot="1">
      <c r="B13" s="378" t="s">
        <v>1083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80"/>
      <c r="T13" s="22"/>
      <c r="U13" s="22"/>
      <c r="V13" s="22"/>
    </row>
    <row r="14" spans="2:22" ht="13.5" customHeight="1">
      <c r="B14" s="217" t="s">
        <v>577</v>
      </c>
      <c r="C14" s="69">
        <v>4850</v>
      </c>
      <c r="D14" s="69">
        <v>153132</v>
      </c>
      <c r="E14" s="69">
        <v>25000</v>
      </c>
      <c r="F14" s="69">
        <v>62000</v>
      </c>
      <c r="G14" s="69">
        <v>43000</v>
      </c>
      <c r="H14" s="69">
        <v>144000</v>
      </c>
      <c r="I14" s="69">
        <v>65000</v>
      </c>
      <c r="J14" s="69">
        <v>371500</v>
      </c>
      <c r="K14" s="69">
        <v>656774</v>
      </c>
      <c r="L14" s="69">
        <v>50000</v>
      </c>
      <c r="M14" s="69">
        <v>21010</v>
      </c>
      <c r="N14" s="69">
        <v>69500</v>
      </c>
      <c r="O14" s="69">
        <v>5756253</v>
      </c>
      <c r="P14" s="69">
        <v>38430</v>
      </c>
      <c r="Q14" s="69">
        <v>66552</v>
      </c>
      <c r="R14" s="69">
        <v>336700</v>
      </c>
      <c r="S14" s="100">
        <f>SUM(C14:R14)</f>
        <v>7863701</v>
      </c>
      <c r="T14" s="22"/>
      <c r="U14" s="22"/>
      <c r="V14" s="22"/>
    </row>
    <row r="15" spans="2:22" ht="12.75">
      <c r="B15" s="218" t="s">
        <v>578</v>
      </c>
      <c r="C15" s="71">
        <v>1400000</v>
      </c>
      <c r="D15" s="71">
        <v>102868</v>
      </c>
      <c r="E15" s="71">
        <v>40800</v>
      </c>
      <c r="F15" s="71">
        <v>96000</v>
      </c>
      <c r="G15" s="71">
        <v>30000</v>
      </c>
      <c r="H15" s="71">
        <v>264000</v>
      </c>
      <c r="I15" s="71">
        <v>27650</v>
      </c>
      <c r="J15" s="71">
        <v>108000</v>
      </c>
      <c r="K15" s="71">
        <v>49723</v>
      </c>
      <c r="L15" s="71">
        <v>12500</v>
      </c>
      <c r="M15" s="71">
        <v>10590</v>
      </c>
      <c r="N15" s="71">
        <v>12000</v>
      </c>
      <c r="O15" s="71">
        <v>2242241</v>
      </c>
      <c r="P15" s="71">
        <v>69000</v>
      </c>
      <c r="Q15" s="71">
        <v>31500</v>
      </c>
      <c r="R15" s="71">
        <v>255300</v>
      </c>
      <c r="S15" s="99">
        <f aca="true" t="shared" si="2" ref="S15:S20">SUM(C15:R15)</f>
        <v>4752172</v>
      </c>
      <c r="T15" s="22"/>
      <c r="U15" s="22"/>
      <c r="V15" s="22"/>
    </row>
    <row r="16" spans="2:22" ht="12.75">
      <c r="B16" s="218" t="s">
        <v>579</v>
      </c>
      <c r="C16" s="71">
        <v>10000</v>
      </c>
      <c r="D16" s="71">
        <v>5628</v>
      </c>
      <c r="E16" s="71">
        <v>3000</v>
      </c>
      <c r="F16" s="71">
        <v>20400</v>
      </c>
      <c r="G16" s="71">
        <v>1000</v>
      </c>
      <c r="H16" s="71">
        <v>26100</v>
      </c>
      <c r="I16" s="71">
        <v>8000</v>
      </c>
      <c r="J16" s="71"/>
      <c r="K16" s="71">
        <v>50298</v>
      </c>
      <c r="L16" s="71">
        <v>325</v>
      </c>
      <c r="M16" s="71">
        <v>10571</v>
      </c>
      <c r="N16" s="71">
        <v>15600</v>
      </c>
      <c r="O16" s="71">
        <v>1064794</v>
      </c>
      <c r="P16" s="71">
        <v>14000</v>
      </c>
      <c r="Q16" s="71">
        <v>23748</v>
      </c>
      <c r="R16" s="71">
        <v>96000</v>
      </c>
      <c r="S16" s="99">
        <f t="shared" si="2"/>
        <v>1349464</v>
      </c>
      <c r="T16" s="22"/>
      <c r="U16" s="22"/>
      <c r="V16" s="22"/>
    </row>
    <row r="17" spans="2:22" ht="12.75">
      <c r="B17" s="218" t="s">
        <v>580</v>
      </c>
      <c r="C17" s="71">
        <v>12000</v>
      </c>
      <c r="D17" s="71">
        <v>2252</v>
      </c>
      <c r="E17" s="71">
        <v>1800</v>
      </c>
      <c r="F17" s="71"/>
      <c r="G17" s="71"/>
      <c r="H17" s="71">
        <v>9000</v>
      </c>
      <c r="I17" s="71"/>
      <c r="J17" s="71">
        <v>6000</v>
      </c>
      <c r="K17" s="71"/>
      <c r="L17" s="71">
        <v>450</v>
      </c>
      <c r="M17" s="71"/>
      <c r="N17" s="71">
        <v>4000</v>
      </c>
      <c r="O17" s="71">
        <v>1134448</v>
      </c>
      <c r="P17" s="71">
        <v>4100</v>
      </c>
      <c r="Q17" s="71">
        <v>3744</v>
      </c>
      <c r="R17" s="71">
        <v>18800</v>
      </c>
      <c r="S17" s="99">
        <f t="shared" si="2"/>
        <v>1196594</v>
      </c>
      <c r="T17" s="22"/>
      <c r="U17" s="22"/>
      <c r="V17" s="22"/>
    </row>
    <row r="18" spans="2:22" ht="24">
      <c r="B18" s="218" t="s">
        <v>592</v>
      </c>
      <c r="C18" s="71">
        <v>250000</v>
      </c>
      <c r="D18" s="71">
        <v>2220</v>
      </c>
      <c r="E18" s="71"/>
      <c r="F18" s="71"/>
      <c r="G18" s="71"/>
      <c r="H18" s="71">
        <v>10200</v>
      </c>
      <c r="I18" s="71"/>
      <c r="J18" s="71"/>
      <c r="K18" s="71"/>
      <c r="L18" s="71"/>
      <c r="M18" s="71">
        <v>2344</v>
      </c>
      <c r="N18" s="71">
        <v>2000</v>
      </c>
      <c r="O18" s="71">
        <v>1146200</v>
      </c>
      <c r="P18" s="71">
        <v>3000</v>
      </c>
      <c r="Q18" s="71"/>
      <c r="R18" s="71">
        <v>12000</v>
      </c>
      <c r="S18" s="99">
        <f t="shared" si="2"/>
        <v>1427964</v>
      </c>
      <c r="T18" s="22"/>
      <c r="U18" s="22"/>
      <c r="V18" s="22"/>
    </row>
    <row r="19" spans="2:22" ht="12.75">
      <c r="B19" s="218" t="s">
        <v>581</v>
      </c>
      <c r="C19" s="71"/>
      <c r="D19" s="71">
        <v>149482</v>
      </c>
      <c r="E19" s="71">
        <v>5000</v>
      </c>
      <c r="F19" s="71">
        <v>29500</v>
      </c>
      <c r="G19" s="71"/>
      <c r="H19" s="71">
        <v>60000</v>
      </c>
      <c r="I19" s="71"/>
      <c r="J19" s="71"/>
      <c r="K19" s="71">
        <v>2800</v>
      </c>
      <c r="L19" s="71">
        <v>200</v>
      </c>
      <c r="M19" s="71">
        <v>2000</v>
      </c>
      <c r="N19" s="71">
        <v>8000</v>
      </c>
      <c r="O19" s="71">
        <v>3737500</v>
      </c>
      <c r="P19" s="71"/>
      <c r="Q19" s="71">
        <v>6000</v>
      </c>
      <c r="R19" s="71">
        <v>720700</v>
      </c>
      <c r="S19" s="72">
        <f t="shared" si="2"/>
        <v>4721182</v>
      </c>
      <c r="T19" s="22"/>
      <c r="U19" s="22"/>
      <c r="V19" s="22"/>
    </row>
    <row r="20" spans="2:22" ht="24">
      <c r="B20" s="218" t="s">
        <v>582</v>
      </c>
      <c r="C20" s="71">
        <v>40000</v>
      </c>
      <c r="D20" s="71">
        <v>190966</v>
      </c>
      <c r="E20" s="71"/>
      <c r="F20" s="71"/>
      <c r="G20" s="71">
        <v>18000</v>
      </c>
      <c r="H20" s="71">
        <v>48000</v>
      </c>
      <c r="I20" s="71"/>
      <c r="J20" s="71"/>
      <c r="K20" s="71">
        <v>30000</v>
      </c>
      <c r="L20" s="71">
        <v>44000</v>
      </c>
      <c r="M20" s="71"/>
      <c r="N20" s="71"/>
      <c r="O20" s="71">
        <v>649542</v>
      </c>
      <c r="P20" s="71"/>
      <c r="Q20" s="71"/>
      <c r="R20" s="71">
        <v>17000</v>
      </c>
      <c r="S20" s="72">
        <f t="shared" si="2"/>
        <v>1037508</v>
      </c>
      <c r="T20" s="22"/>
      <c r="U20" s="22"/>
      <c r="V20" s="22"/>
    </row>
    <row r="21" spans="2:22" ht="13.5" thickBot="1">
      <c r="B21" s="220" t="s">
        <v>622</v>
      </c>
      <c r="C21" s="76">
        <f aca="true" t="shared" si="3" ref="C21:R21">SUM(C14:C20)</f>
        <v>1716850</v>
      </c>
      <c r="D21" s="76">
        <f t="shared" si="3"/>
        <v>606548</v>
      </c>
      <c r="E21" s="76">
        <f t="shared" si="3"/>
        <v>75600</v>
      </c>
      <c r="F21" s="76">
        <f t="shared" si="3"/>
        <v>207900</v>
      </c>
      <c r="G21" s="76">
        <f t="shared" si="3"/>
        <v>92000</v>
      </c>
      <c r="H21" s="76">
        <f t="shared" si="3"/>
        <v>561300</v>
      </c>
      <c r="I21" s="76">
        <f t="shared" si="3"/>
        <v>100650</v>
      </c>
      <c r="J21" s="76">
        <f t="shared" si="3"/>
        <v>485500</v>
      </c>
      <c r="K21" s="76">
        <f t="shared" si="3"/>
        <v>789595</v>
      </c>
      <c r="L21" s="76">
        <f t="shared" si="3"/>
        <v>107475</v>
      </c>
      <c r="M21" s="76">
        <f t="shared" si="3"/>
        <v>46515</v>
      </c>
      <c r="N21" s="76">
        <f t="shared" si="3"/>
        <v>111100</v>
      </c>
      <c r="O21" s="76">
        <f t="shared" si="3"/>
        <v>15730978</v>
      </c>
      <c r="P21" s="76">
        <f t="shared" si="3"/>
        <v>128530</v>
      </c>
      <c r="Q21" s="76">
        <f t="shared" si="3"/>
        <v>131544</v>
      </c>
      <c r="R21" s="76">
        <f t="shared" si="3"/>
        <v>1456500</v>
      </c>
      <c r="S21" s="68">
        <f>SUM(C21:R21)</f>
        <v>22348585</v>
      </c>
      <c r="T21" s="22"/>
      <c r="U21" s="22"/>
      <c r="V21" s="22"/>
    </row>
    <row r="22" spans="2:22" ht="13.5" thickBot="1">
      <c r="B22" s="378" t="s">
        <v>569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80"/>
      <c r="T22" s="22"/>
      <c r="U22" s="22"/>
      <c r="V22" s="22"/>
    </row>
    <row r="23" spans="2:22" ht="12.75">
      <c r="B23" s="276" t="s">
        <v>583</v>
      </c>
      <c r="C23" s="146"/>
      <c r="D23" s="146">
        <v>152756</v>
      </c>
      <c r="E23" s="146">
        <v>4000</v>
      </c>
      <c r="F23" s="146">
        <v>2300</v>
      </c>
      <c r="G23" s="146">
        <v>10000</v>
      </c>
      <c r="H23" s="146">
        <v>102000</v>
      </c>
      <c r="I23" s="146"/>
      <c r="J23" s="146">
        <v>15180</v>
      </c>
      <c r="K23" s="146">
        <v>6000</v>
      </c>
      <c r="L23" s="146">
        <v>200</v>
      </c>
      <c r="M23" s="146">
        <v>4990</v>
      </c>
      <c r="N23" s="146">
        <v>5000</v>
      </c>
      <c r="O23" s="146">
        <v>34905720</v>
      </c>
      <c r="P23" s="146"/>
      <c r="Q23" s="146">
        <v>5256</v>
      </c>
      <c r="R23" s="146">
        <v>812700</v>
      </c>
      <c r="S23" s="100">
        <f>SUM(C23:R23)</f>
        <v>36026102</v>
      </c>
      <c r="T23" s="22"/>
      <c r="U23" s="22"/>
      <c r="V23" s="22"/>
    </row>
    <row r="24" spans="2:22" ht="12.75">
      <c r="B24" s="271" t="s">
        <v>584</v>
      </c>
      <c r="C24" s="115"/>
      <c r="D24" s="115">
        <v>269827</v>
      </c>
      <c r="E24" s="115">
        <v>255000</v>
      </c>
      <c r="F24" s="115">
        <v>48000</v>
      </c>
      <c r="G24" s="115">
        <v>178377</v>
      </c>
      <c r="H24" s="115"/>
      <c r="I24" s="115"/>
      <c r="J24" s="115"/>
      <c r="K24" s="159"/>
      <c r="L24" s="159"/>
      <c r="M24" s="115">
        <v>7271</v>
      </c>
      <c r="N24" s="115">
        <v>12000</v>
      </c>
      <c r="O24" s="115">
        <v>13305095</v>
      </c>
      <c r="P24" s="115"/>
      <c r="Q24" s="115"/>
      <c r="R24" s="115">
        <v>2162100</v>
      </c>
      <c r="S24" s="99">
        <f aca="true" t="shared" si="4" ref="S24:S31">SUM(C24:R24)</f>
        <v>16237670</v>
      </c>
      <c r="T24" s="22"/>
      <c r="U24" s="22"/>
      <c r="V24" s="22"/>
    </row>
    <row r="25" spans="2:22" ht="24">
      <c r="B25" s="219" t="s">
        <v>677</v>
      </c>
      <c r="C25" s="115"/>
      <c r="D25" s="115">
        <v>35950</v>
      </c>
      <c r="E25" s="115">
        <v>4600000</v>
      </c>
      <c r="F25" s="159"/>
      <c r="G25" s="159"/>
      <c r="H25" s="159">
        <v>1483265</v>
      </c>
      <c r="I25" s="115">
        <v>350000</v>
      </c>
      <c r="J25" s="115"/>
      <c r="K25" s="115">
        <v>421324</v>
      </c>
      <c r="L25" s="115"/>
      <c r="M25" s="115">
        <v>539358</v>
      </c>
      <c r="N25" s="115">
        <v>329637</v>
      </c>
      <c r="O25" s="115">
        <v>19185631</v>
      </c>
      <c r="P25" s="115">
        <v>1800000</v>
      </c>
      <c r="Q25" s="115">
        <v>639840</v>
      </c>
      <c r="R25" s="115">
        <v>321300</v>
      </c>
      <c r="S25" s="99">
        <f t="shared" si="4"/>
        <v>29706305</v>
      </c>
      <c r="T25" s="22"/>
      <c r="U25" s="22"/>
      <c r="V25" s="22"/>
    </row>
    <row r="26" spans="2:22" ht="36">
      <c r="B26" s="271" t="s">
        <v>681</v>
      </c>
      <c r="C26" s="115">
        <v>25000</v>
      </c>
      <c r="D26" s="115">
        <v>268762</v>
      </c>
      <c r="E26" s="115">
        <v>57000</v>
      </c>
      <c r="F26" s="115">
        <v>66200</v>
      </c>
      <c r="G26" s="115">
        <v>15000</v>
      </c>
      <c r="H26" s="115">
        <v>180000</v>
      </c>
      <c r="I26" s="159">
        <v>20000</v>
      </c>
      <c r="J26" s="115">
        <v>30000</v>
      </c>
      <c r="K26" s="115">
        <v>121888</v>
      </c>
      <c r="L26" s="115">
        <v>6000</v>
      </c>
      <c r="M26" s="115">
        <v>2364</v>
      </c>
      <c r="N26" s="115">
        <v>219056</v>
      </c>
      <c r="O26" s="115">
        <v>34087442</v>
      </c>
      <c r="P26" s="115"/>
      <c r="Q26" s="115">
        <v>38064</v>
      </c>
      <c r="R26" s="115">
        <v>204000</v>
      </c>
      <c r="S26" s="99">
        <f t="shared" si="4"/>
        <v>35340776</v>
      </c>
      <c r="T26" s="22"/>
      <c r="U26" s="22"/>
      <c r="V26" s="22"/>
    </row>
    <row r="27" spans="2:22" ht="12.75">
      <c r="B27" s="271" t="s">
        <v>580</v>
      </c>
      <c r="C27" s="115"/>
      <c r="D27" s="115"/>
      <c r="E27" s="115"/>
      <c r="F27" s="115"/>
      <c r="G27" s="115"/>
      <c r="H27" s="73"/>
      <c r="I27" s="115"/>
      <c r="J27" s="115"/>
      <c r="K27" s="115"/>
      <c r="L27" s="115">
        <v>51250</v>
      </c>
      <c r="M27" s="159"/>
      <c r="N27" s="159">
        <v>1425</v>
      </c>
      <c r="O27" s="159"/>
      <c r="P27" s="159"/>
      <c r="Q27" s="159"/>
      <c r="R27" s="159"/>
      <c r="S27" s="99">
        <f t="shared" si="4"/>
        <v>52675</v>
      </c>
      <c r="T27" s="22"/>
      <c r="U27" s="22"/>
      <c r="V27" s="22"/>
    </row>
    <row r="28" spans="2:22" ht="12.75">
      <c r="B28" s="271" t="s">
        <v>585</v>
      </c>
      <c r="C28" s="115"/>
      <c r="D28" s="115">
        <v>1125</v>
      </c>
      <c r="E28" s="115"/>
      <c r="F28" s="115">
        <v>6600</v>
      </c>
      <c r="G28" s="115"/>
      <c r="H28" s="115"/>
      <c r="I28" s="115"/>
      <c r="J28" s="115">
        <v>21000</v>
      </c>
      <c r="K28" s="115">
        <v>9450</v>
      </c>
      <c r="L28" s="115"/>
      <c r="M28" s="115">
        <v>28534</v>
      </c>
      <c r="N28" s="115"/>
      <c r="O28" s="115">
        <v>20836325</v>
      </c>
      <c r="P28" s="115"/>
      <c r="Q28" s="115">
        <v>16452</v>
      </c>
      <c r="R28" s="115">
        <v>600000</v>
      </c>
      <c r="S28" s="99">
        <f t="shared" si="4"/>
        <v>21519486</v>
      </c>
      <c r="T28" s="22"/>
      <c r="U28" s="22"/>
      <c r="V28" s="22"/>
    </row>
    <row r="29" spans="2:22" ht="24">
      <c r="B29" s="271" t="s">
        <v>586</v>
      </c>
      <c r="C29" s="115"/>
      <c r="D29" s="115">
        <v>845675</v>
      </c>
      <c r="E29" s="115">
        <v>500000</v>
      </c>
      <c r="F29" s="115"/>
      <c r="G29" s="115"/>
      <c r="H29" s="115"/>
      <c r="I29" s="115"/>
      <c r="J29" s="115"/>
      <c r="K29" s="115">
        <v>9727896</v>
      </c>
      <c r="L29" s="115">
        <v>6000</v>
      </c>
      <c r="M29" s="115">
        <v>20680</v>
      </c>
      <c r="N29" s="115"/>
      <c r="O29" s="115">
        <v>604928</v>
      </c>
      <c r="P29" s="115"/>
      <c r="Q29" s="115"/>
      <c r="R29" s="115">
        <v>161100</v>
      </c>
      <c r="S29" s="72">
        <f t="shared" si="4"/>
        <v>11866279</v>
      </c>
      <c r="T29" s="22"/>
      <c r="U29" s="22"/>
      <c r="V29" s="22"/>
    </row>
    <row r="30" spans="2:22" ht="12.75">
      <c r="B30" s="271" t="s">
        <v>587</v>
      </c>
      <c r="C30" s="115"/>
      <c r="D30" s="115">
        <v>11196</v>
      </c>
      <c r="E30" s="115"/>
      <c r="F30" s="115"/>
      <c r="G30" s="115"/>
      <c r="H30" s="159"/>
      <c r="I30" s="159"/>
      <c r="J30" s="115">
        <v>17000000</v>
      </c>
      <c r="K30" s="159"/>
      <c r="L30" s="159"/>
      <c r="M30" s="115">
        <v>17974</v>
      </c>
      <c r="N30" s="115"/>
      <c r="O30" s="115"/>
      <c r="P30" s="115"/>
      <c r="Q30" s="115"/>
      <c r="R30" s="115">
        <v>1250590</v>
      </c>
      <c r="S30" s="72">
        <f t="shared" si="4"/>
        <v>18279760</v>
      </c>
      <c r="T30" s="22"/>
      <c r="U30" s="22"/>
      <c r="V30" s="22"/>
    </row>
    <row r="31" spans="2:22" ht="12.75">
      <c r="B31" s="271" t="s">
        <v>588</v>
      </c>
      <c r="C31" s="115">
        <v>938012</v>
      </c>
      <c r="D31" s="115">
        <v>2795807</v>
      </c>
      <c r="E31" s="115">
        <v>3210900</v>
      </c>
      <c r="F31" s="115">
        <v>2146793</v>
      </c>
      <c r="G31" s="115">
        <v>1678879</v>
      </c>
      <c r="H31" s="115">
        <v>6900000</v>
      </c>
      <c r="I31" s="115">
        <v>2737256</v>
      </c>
      <c r="J31" s="115">
        <v>1165924</v>
      </c>
      <c r="K31" s="115">
        <v>469854</v>
      </c>
      <c r="L31" s="115">
        <v>27074</v>
      </c>
      <c r="M31" s="115">
        <v>203182</v>
      </c>
      <c r="N31" s="115">
        <v>397921</v>
      </c>
      <c r="O31" s="115">
        <v>1615949</v>
      </c>
      <c r="P31" s="115">
        <v>524227</v>
      </c>
      <c r="Q31" s="115">
        <v>127056</v>
      </c>
      <c r="R31" s="115">
        <v>6356810</v>
      </c>
      <c r="S31" s="99">
        <f t="shared" si="4"/>
        <v>31295644</v>
      </c>
      <c r="T31" s="22"/>
      <c r="U31" s="22"/>
      <c r="V31" s="22"/>
    </row>
    <row r="32" spans="2:22" ht="13.5" thickBot="1">
      <c r="B32" s="220" t="s">
        <v>830</v>
      </c>
      <c r="C32" s="302">
        <f aca="true" t="shared" si="5" ref="C32:R32">SUM(C23:C31)</f>
        <v>963012</v>
      </c>
      <c r="D32" s="302">
        <f t="shared" si="5"/>
        <v>4381098</v>
      </c>
      <c r="E32" s="302">
        <f t="shared" si="5"/>
        <v>8626900</v>
      </c>
      <c r="F32" s="302">
        <f t="shared" si="5"/>
        <v>2269893</v>
      </c>
      <c r="G32" s="302">
        <f t="shared" si="5"/>
        <v>1882256</v>
      </c>
      <c r="H32" s="302">
        <f t="shared" si="5"/>
        <v>8665265</v>
      </c>
      <c r="I32" s="302">
        <f t="shared" si="5"/>
        <v>3107256</v>
      </c>
      <c r="J32" s="302">
        <f t="shared" si="5"/>
        <v>18232104</v>
      </c>
      <c r="K32" s="302">
        <f t="shared" si="5"/>
        <v>10756412</v>
      </c>
      <c r="L32" s="302">
        <f t="shared" si="5"/>
        <v>90524</v>
      </c>
      <c r="M32" s="302">
        <f t="shared" si="5"/>
        <v>824353</v>
      </c>
      <c r="N32" s="302">
        <f t="shared" si="5"/>
        <v>965039</v>
      </c>
      <c r="O32" s="302">
        <f t="shared" si="5"/>
        <v>124541090</v>
      </c>
      <c r="P32" s="302">
        <f t="shared" si="5"/>
        <v>2324227</v>
      </c>
      <c r="Q32" s="302">
        <f t="shared" si="5"/>
        <v>826668</v>
      </c>
      <c r="R32" s="302">
        <f t="shared" si="5"/>
        <v>11868600</v>
      </c>
      <c r="S32" s="68">
        <f>SUM(C32:R32)</f>
        <v>200324697</v>
      </c>
      <c r="T32" s="22"/>
      <c r="U32" s="22"/>
      <c r="V32" s="22"/>
    </row>
    <row r="33" spans="2:22" ht="13.5" thickBot="1">
      <c r="B33" s="378" t="s">
        <v>570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80"/>
      <c r="T33" s="22"/>
      <c r="U33" s="22"/>
      <c r="V33" s="22"/>
    </row>
    <row r="34" spans="2:22" ht="12.75">
      <c r="B34" s="223" t="s">
        <v>589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69">
        <v>60000</v>
      </c>
      <c r="P34" s="69"/>
      <c r="Q34" s="69"/>
      <c r="R34" s="180"/>
      <c r="S34" s="100">
        <f>SUM(C34:R34)</f>
        <v>60000</v>
      </c>
      <c r="T34" s="22"/>
      <c r="U34" s="22"/>
      <c r="V34" s="22"/>
    </row>
    <row r="35" spans="2:22" ht="24">
      <c r="B35" s="218" t="s">
        <v>590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1">
        <v>9863514</v>
      </c>
      <c r="P35" s="71"/>
      <c r="Q35" s="71"/>
      <c r="R35" s="159"/>
      <c r="S35" s="99">
        <f>SUM(C35:R35)</f>
        <v>9863514</v>
      </c>
      <c r="T35" s="22"/>
      <c r="U35" s="22"/>
      <c r="V35" s="22"/>
    </row>
    <row r="36" spans="2:22" ht="12.75">
      <c r="B36" s="296" t="s">
        <v>591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1"/>
      <c r="P36" s="71"/>
      <c r="Q36" s="71"/>
      <c r="R36" s="159"/>
      <c r="S36" s="99">
        <f>SUM(C36:R36)</f>
        <v>0</v>
      </c>
      <c r="T36" s="22"/>
      <c r="U36" s="22"/>
      <c r="V36" s="22"/>
    </row>
    <row r="37" spans="2:22" ht="12.75">
      <c r="B37" s="296" t="s">
        <v>987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1"/>
      <c r="P37" s="71"/>
      <c r="Q37" s="71"/>
      <c r="R37" s="159"/>
      <c r="S37" s="99"/>
      <c r="T37" s="22"/>
      <c r="U37" s="22"/>
      <c r="V37" s="22"/>
    </row>
    <row r="38" spans="2:22" ht="12.75">
      <c r="B38" s="218" t="s">
        <v>989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1"/>
      <c r="P38" s="71"/>
      <c r="Q38" s="71"/>
      <c r="R38" s="159"/>
      <c r="S38" s="99"/>
      <c r="T38" s="22"/>
      <c r="U38" s="22"/>
      <c r="V38" s="22"/>
    </row>
    <row r="39" spans="2:22" ht="12.75">
      <c r="B39" s="218" t="s">
        <v>834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1"/>
      <c r="P39" s="71"/>
      <c r="Q39" s="71"/>
      <c r="R39" s="159"/>
      <c r="S39" s="99">
        <f>SUM(C39:R39)</f>
        <v>0</v>
      </c>
      <c r="T39" s="22"/>
      <c r="U39" s="22"/>
      <c r="V39" s="22"/>
    </row>
    <row r="40" spans="2:22" ht="12.75">
      <c r="B40" s="218" t="s">
        <v>258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1">
        <v>24000</v>
      </c>
      <c r="P40" s="71"/>
      <c r="Q40" s="71"/>
      <c r="R40" s="159"/>
      <c r="S40" s="99">
        <f>SUM(C40:R40)</f>
        <v>24000</v>
      </c>
      <c r="T40" s="22"/>
      <c r="U40" s="22"/>
      <c r="V40" s="22"/>
    </row>
    <row r="41" spans="2:22" ht="13.5" thickBot="1">
      <c r="B41" s="225" t="s">
        <v>831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67">
        <f>SUM(O34:O40)</f>
        <v>9947514</v>
      </c>
      <c r="P41" s="119"/>
      <c r="Q41" s="119"/>
      <c r="R41" s="303"/>
      <c r="S41" s="68">
        <f>SUM(C41:R41)</f>
        <v>9947514</v>
      </c>
      <c r="T41" s="22"/>
      <c r="U41" s="22"/>
      <c r="V41" s="22"/>
    </row>
    <row r="42" spans="2:22" ht="13.5" thickBot="1">
      <c r="B42" s="378" t="s">
        <v>293</v>
      </c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80"/>
      <c r="T42" s="22"/>
      <c r="U42" s="22"/>
      <c r="V42" s="22"/>
    </row>
    <row r="43" spans="2:22" ht="12.75">
      <c r="B43" s="217" t="s">
        <v>442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69">
        <v>10045000</v>
      </c>
      <c r="P43" s="69"/>
      <c r="Q43" s="69"/>
      <c r="R43" s="81"/>
      <c r="S43" s="100">
        <f>SUM(C43:R43)</f>
        <v>10045000</v>
      </c>
      <c r="T43" s="22"/>
      <c r="U43" s="22"/>
      <c r="V43" s="22"/>
    </row>
    <row r="44" spans="2:22" ht="13.5" thickBot="1">
      <c r="B44" s="220" t="s">
        <v>833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76">
        <f>SUM(O43)</f>
        <v>10045000</v>
      </c>
      <c r="P44" s="119"/>
      <c r="Q44" s="119"/>
      <c r="R44" s="119"/>
      <c r="S44" s="68">
        <f>SUM(C44:R44)</f>
        <v>10045000</v>
      </c>
      <c r="T44" s="22"/>
      <c r="U44" s="22"/>
      <c r="V44" s="22"/>
    </row>
    <row r="45" spans="2:22" ht="13.5" thickBot="1">
      <c r="B45" s="378" t="s">
        <v>238</v>
      </c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80"/>
      <c r="T45" s="22"/>
      <c r="U45" s="22"/>
      <c r="V45" s="22"/>
    </row>
    <row r="46" spans="2:22" ht="36">
      <c r="B46" s="254" t="s">
        <v>595</v>
      </c>
      <c r="C46" s="150">
        <v>771000</v>
      </c>
      <c r="D46" s="84"/>
      <c r="E46" s="150"/>
      <c r="F46" s="150"/>
      <c r="G46" s="150"/>
      <c r="H46" s="150">
        <v>2160000</v>
      </c>
      <c r="I46" s="150">
        <v>2000350</v>
      </c>
      <c r="J46" s="150"/>
      <c r="K46" s="150">
        <v>953784</v>
      </c>
      <c r="L46" s="150"/>
      <c r="M46" s="150"/>
      <c r="N46" s="150"/>
      <c r="O46" s="150">
        <v>70380</v>
      </c>
      <c r="P46" s="150"/>
      <c r="Q46" s="150"/>
      <c r="R46" s="150">
        <v>211900</v>
      </c>
      <c r="S46" s="86">
        <f>SUM(C46:R46)</f>
        <v>6167414</v>
      </c>
      <c r="T46" s="22"/>
      <c r="U46" s="22"/>
      <c r="V46" s="22"/>
    </row>
    <row r="47" spans="2:22" ht="13.5" thickBot="1">
      <c r="B47" s="225" t="s">
        <v>837</v>
      </c>
      <c r="C47" s="76">
        <f>SUM(C46)</f>
        <v>771000</v>
      </c>
      <c r="D47" s="67"/>
      <c r="E47" s="76"/>
      <c r="F47" s="76"/>
      <c r="G47" s="76"/>
      <c r="H47" s="76">
        <f>SUM(H46)</f>
        <v>2160000</v>
      </c>
      <c r="I47" s="76">
        <f>SUM(I46)</f>
        <v>2000350</v>
      </c>
      <c r="J47" s="76"/>
      <c r="K47" s="76">
        <f>SUM(K46)</f>
        <v>953784</v>
      </c>
      <c r="L47" s="76"/>
      <c r="M47" s="76"/>
      <c r="N47" s="76"/>
      <c r="O47" s="76">
        <f>SUM(O46)</f>
        <v>70380</v>
      </c>
      <c r="P47" s="76"/>
      <c r="Q47" s="76"/>
      <c r="R47" s="76">
        <f>SUM(R46)</f>
        <v>211900</v>
      </c>
      <c r="S47" s="68">
        <f>SUM(C47:R47)</f>
        <v>6167414</v>
      </c>
      <c r="T47" s="22"/>
      <c r="U47" s="22"/>
      <c r="V47" s="22"/>
    </row>
    <row r="48" spans="2:22" ht="13.5" thickBot="1">
      <c r="B48" s="248" t="s">
        <v>874</v>
      </c>
      <c r="C48" s="120">
        <f>C12+C21+C32+C41+C44+C47</f>
        <v>16349101</v>
      </c>
      <c r="D48" s="120">
        <f>D12+D21+D32+D41+D44+D47</f>
        <v>83280570</v>
      </c>
      <c r="E48" s="120">
        <f aca="true" t="shared" si="6" ref="E48:R48">E12+E21+E32+E41+E44+E47</f>
        <v>59150252</v>
      </c>
      <c r="F48" s="120">
        <f t="shared" si="6"/>
        <v>36790667</v>
      </c>
      <c r="G48" s="120">
        <f t="shared" si="6"/>
        <v>27435275</v>
      </c>
      <c r="H48" s="120">
        <f t="shared" si="6"/>
        <v>46896711</v>
      </c>
      <c r="I48" s="120">
        <f t="shared" si="6"/>
        <v>28111025</v>
      </c>
      <c r="J48" s="120">
        <f t="shared" si="6"/>
        <v>38381270</v>
      </c>
      <c r="K48" s="120">
        <f t="shared" si="6"/>
        <v>37951003</v>
      </c>
      <c r="L48" s="120">
        <f t="shared" si="6"/>
        <v>26257563</v>
      </c>
      <c r="M48" s="120">
        <f t="shared" si="6"/>
        <v>10754874</v>
      </c>
      <c r="N48" s="120">
        <f t="shared" si="6"/>
        <v>11684583</v>
      </c>
      <c r="O48" s="120">
        <f t="shared" si="6"/>
        <v>304797945</v>
      </c>
      <c r="P48" s="120">
        <f t="shared" si="6"/>
        <v>21476080</v>
      </c>
      <c r="Q48" s="120">
        <f t="shared" si="6"/>
        <v>8928801</v>
      </c>
      <c r="R48" s="120">
        <f t="shared" si="6"/>
        <v>107754783</v>
      </c>
      <c r="S48" s="121">
        <f>SUM(C48:R48)</f>
        <v>866000503</v>
      </c>
      <c r="T48" s="11"/>
      <c r="U48" s="11"/>
      <c r="V48" s="11"/>
    </row>
    <row r="49" spans="2:19" ht="12.75">
      <c r="B49" s="397" t="s">
        <v>665</v>
      </c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</row>
  </sheetData>
  <sheetProtection/>
  <mergeCells count="8">
    <mergeCell ref="B49:S49"/>
    <mergeCell ref="B2:S2"/>
    <mergeCell ref="B4:S4"/>
    <mergeCell ref="B13:S13"/>
    <mergeCell ref="B22:S22"/>
    <mergeCell ref="B33:S33"/>
    <mergeCell ref="B42:S42"/>
    <mergeCell ref="B45:S45"/>
  </mergeCells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AG55"/>
  <sheetViews>
    <sheetView zoomScalePageLayoutView="0" workbookViewId="0" topLeftCell="AB34">
      <selection activeCell="AG48" sqref="AG48"/>
    </sheetView>
  </sheetViews>
  <sheetFormatPr defaultColWidth="11.421875" defaultRowHeight="12.75"/>
  <cols>
    <col min="1" max="1" width="2.8515625" style="0" customWidth="1"/>
    <col min="2" max="2" width="46.00390625" style="0" customWidth="1"/>
    <col min="3" max="3" width="12.00390625" style="0" bestFit="1" customWidth="1"/>
    <col min="4" max="4" width="17.8515625" style="0" customWidth="1"/>
    <col min="5" max="5" width="17.00390625" style="0" customWidth="1"/>
    <col min="6" max="6" width="18.421875" style="0" customWidth="1"/>
    <col min="7" max="7" width="17.7109375" style="0" customWidth="1"/>
    <col min="8" max="8" width="20.8515625" style="0" bestFit="1" customWidth="1"/>
    <col min="9" max="9" width="22.421875" style="0" customWidth="1"/>
    <col min="10" max="10" width="18.28125" style="0" customWidth="1"/>
    <col min="11" max="11" width="18.00390625" style="0" customWidth="1"/>
    <col min="12" max="12" width="18.8515625" style="0" customWidth="1"/>
    <col min="13" max="13" width="23.7109375" style="0" bestFit="1" customWidth="1"/>
    <col min="14" max="14" width="19.140625" style="0" bestFit="1" customWidth="1"/>
    <col min="15" max="15" width="16.57421875" style="0" bestFit="1" customWidth="1"/>
    <col min="16" max="16" width="25.421875" style="0" customWidth="1"/>
    <col min="17" max="17" width="18.8515625" style="0" customWidth="1"/>
    <col min="18" max="18" width="19.140625" style="0" bestFit="1" customWidth="1"/>
    <col min="19" max="19" width="17.8515625" style="0" customWidth="1"/>
    <col min="20" max="20" width="19.28125" style="0" customWidth="1"/>
    <col min="21" max="21" width="21.421875" style="0" customWidth="1"/>
    <col min="22" max="22" width="22.00390625" style="0" bestFit="1" customWidth="1"/>
    <col min="23" max="23" width="17.8515625" style="0" customWidth="1"/>
    <col min="24" max="24" width="28.28125" style="0" customWidth="1"/>
    <col min="25" max="25" width="20.28125" style="0" bestFit="1" customWidth="1"/>
    <col min="26" max="26" width="23.140625" style="0" bestFit="1" customWidth="1"/>
    <col min="27" max="28" width="19.140625" style="0" bestFit="1" customWidth="1"/>
    <col min="29" max="29" width="12.7109375" style="0" bestFit="1" customWidth="1"/>
    <col min="30" max="30" width="16.57421875" style="0" bestFit="1" customWidth="1"/>
    <col min="31" max="31" width="20.00390625" style="0" customWidth="1"/>
    <col min="32" max="32" width="15.8515625" style="0" customWidth="1"/>
    <col min="33" max="33" width="23.421875" style="0" bestFit="1" customWidth="1"/>
  </cols>
  <sheetData>
    <row r="1" ht="13.5" thickBot="1"/>
    <row r="2" spans="2:33" ht="13.5" thickBot="1">
      <c r="B2" s="347" t="s">
        <v>219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9"/>
    </row>
    <row r="3" spans="2:33" ht="48.75" thickBot="1">
      <c r="B3" s="157" t="s">
        <v>354</v>
      </c>
      <c r="C3" s="178" t="s">
        <v>597</v>
      </c>
      <c r="D3" s="231" t="s">
        <v>907</v>
      </c>
      <c r="E3" s="231" t="s">
        <v>986</v>
      </c>
      <c r="F3" s="231" t="s">
        <v>470</v>
      </c>
      <c r="G3" s="231" t="s">
        <v>176</v>
      </c>
      <c r="H3" s="231" t="s">
        <v>1085</v>
      </c>
      <c r="I3" s="231" t="s">
        <v>1086</v>
      </c>
      <c r="J3" s="231" t="s">
        <v>123</v>
      </c>
      <c r="K3" s="157" t="s">
        <v>126</v>
      </c>
      <c r="L3" s="178" t="s">
        <v>1087</v>
      </c>
      <c r="M3" s="178" t="s">
        <v>1088</v>
      </c>
      <c r="N3" s="231" t="s">
        <v>471</v>
      </c>
      <c r="O3" s="231" t="s">
        <v>809</v>
      </c>
      <c r="P3" s="231" t="s">
        <v>991</v>
      </c>
      <c r="Q3" s="231" t="s">
        <v>124</v>
      </c>
      <c r="R3" s="231" t="s">
        <v>146</v>
      </c>
      <c r="S3" s="231" t="s">
        <v>1089</v>
      </c>
      <c r="T3" s="231" t="s">
        <v>472</v>
      </c>
      <c r="U3" s="231" t="s">
        <v>1090</v>
      </c>
      <c r="V3" s="231" t="s">
        <v>125</v>
      </c>
      <c r="W3" s="231" t="s">
        <v>519</v>
      </c>
      <c r="X3" s="231" t="s">
        <v>127</v>
      </c>
      <c r="Y3" s="231" t="s">
        <v>1091</v>
      </c>
      <c r="Z3" s="231" t="s">
        <v>1092</v>
      </c>
      <c r="AA3" s="231" t="s">
        <v>1093</v>
      </c>
      <c r="AB3" s="231" t="s">
        <v>1094</v>
      </c>
      <c r="AC3" s="231" t="s">
        <v>473</v>
      </c>
      <c r="AD3" s="231" t="s">
        <v>474</v>
      </c>
      <c r="AE3" s="231" t="s">
        <v>475</v>
      </c>
      <c r="AF3" s="157" t="s">
        <v>476</v>
      </c>
      <c r="AG3" s="37" t="s">
        <v>554</v>
      </c>
    </row>
    <row r="4" spans="2:33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52"/>
    </row>
    <row r="5" spans="2:33" ht="12.75">
      <c r="B5" s="217" t="s">
        <v>571</v>
      </c>
      <c r="C5" s="69">
        <v>6373595</v>
      </c>
      <c r="D5" s="69">
        <v>6427369</v>
      </c>
      <c r="E5" s="69">
        <v>10691534</v>
      </c>
      <c r="F5" s="69">
        <v>7871657</v>
      </c>
      <c r="G5" s="69">
        <v>12682573</v>
      </c>
      <c r="H5" s="69">
        <v>4480537</v>
      </c>
      <c r="I5" s="69">
        <v>11047295</v>
      </c>
      <c r="J5" s="69">
        <v>3147472</v>
      </c>
      <c r="K5" s="69">
        <v>4525446</v>
      </c>
      <c r="L5" s="69">
        <v>3780593</v>
      </c>
      <c r="M5" s="69">
        <v>3130895</v>
      </c>
      <c r="N5" s="69">
        <v>76230976</v>
      </c>
      <c r="O5" s="69">
        <v>3968334</v>
      </c>
      <c r="P5" s="69">
        <v>9403228</v>
      </c>
      <c r="Q5" s="69">
        <v>14019329</v>
      </c>
      <c r="R5" s="69">
        <v>7944573</v>
      </c>
      <c r="S5" s="69">
        <v>10055561</v>
      </c>
      <c r="T5" s="69">
        <v>3134599</v>
      </c>
      <c r="U5" s="69">
        <v>4134168</v>
      </c>
      <c r="V5" s="69">
        <v>5777616</v>
      </c>
      <c r="W5" s="69">
        <v>4781377</v>
      </c>
      <c r="X5" s="69">
        <v>9822183</v>
      </c>
      <c r="Y5" s="69">
        <v>3072395</v>
      </c>
      <c r="Z5" s="69">
        <v>1269649</v>
      </c>
      <c r="AA5" s="69">
        <v>1752352</v>
      </c>
      <c r="AB5" s="69">
        <v>1613725</v>
      </c>
      <c r="AC5" s="69">
        <v>21474362</v>
      </c>
      <c r="AD5" s="69">
        <v>1668467920</v>
      </c>
      <c r="AE5" s="69">
        <v>50996925</v>
      </c>
      <c r="AF5" s="69">
        <v>359351337</v>
      </c>
      <c r="AG5" s="100">
        <f aca="true" t="shared" si="0" ref="AG5:AG11">SUM(C5:AF5)</f>
        <v>2331429575</v>
      </c>
    </row>
    <row r="6" spans="2:33" ht="12.75">
      <c r="B6" s="218" t="s">
        <v>572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>
        <v>107984942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3"/>
      <c r="AE6" s="73"/>
      <c r="AF6" s="73"/>
      <c r="AG6" s="99">
        <f t="shared" si="0"/>
        <v>107984942</v>
      </c>
    </row>
    <row r="7" spans="2:33" ht="12.75">
      <c r="B7" s="218" t="s">
        <v>573</v>
      </c>
      <c r="C7" s="71">
        <v>1664409</v>
      </c>
      <c r="D7" s="71">
        <v>985722</v>
      </c>
      <c r="E7" s="71">
        <v>1745270</v>
      </c>
      <c r="F7" s="71">
        <v>1499196</v>
      </c>
      <c r="G7" s="71">
        <v>724277</v>
      </c>
      <c r="H7" s="71">
        <v>1083899</v>
      </c>
      <c r="I7" s="71">
        <v>1830409</v>
      </c>
      <c r="J7" s="71">
        <v>656649</v>
      </c>
      <c r="K7" s="71">
        <v>772583</v>
      </c>
      <c r="L7" s="71">
        <v>1232851</v>
      </c>
      <c r="M7" s="71">
        <v>641148</v>
      </c>
      <c r="N7" s="71">
        <v>7047226</v>
      </c>
      <c r="O7" s="71">
        <v>1106068</v>
      </c>
      <c r="P7" s="71">
        <v>1687543</v>
      </c>
      <c r="Q7" s="71">
        <v>1477093031</v>
      </c>
      <c r="R7" s="71">
        <v>1399821</v>
      </c>
      <c r="S7" s="71">
        <v>2107079</v>
      </c>
      <c r="T7" s="71">
        <v>714190</v>
      </c>
      <c r="U7" s="71">
        <v>1275223</v>
      </c>
      <c r="V7" s="71">
        <v>1433481</v>
      </c>
      <c r="W7" s="71">
        <v>1043026</v>
      </c>
      <c r="X7" s="71">
        <v>2398003</v>
      </c>
      <c r="Y7" s="71">
        <v>646216</v>
      </c>
      <c r="Z7" s="71">
        <v>623519</v>
      </c>
      <c r="AA7" s="71">
        <v>451740</v>
      </c>
      <c r="AB7" s="71">
        <v>408957</v>
      </c>
      <c r="AC7" s="71">
        <v>3065802</v>
      </c>
      <c r="AD7" s="71">
        <v>2236486909</v>
      </c>
      <c r="AE7" s="71">
        <v>8765913</v>
      </c>
      <c r="AF7" s="71">
        <v>484115459</v>
      </c>
      <c r="AG7" s="99">
        <f t="shared" si="0"/>
        <v>4244705619</v>
      </c>
    </row>
    <row r="8" spans="2:33" ht="24">
      <c r="B8" s="218" t="s">
        <v>574</v>
      </c>
      <c r="C8" s="71">
        <v>4200017</v>
      </c>
      <c r="D8" s="71">
        <v>3895958</v>
      </c>
      <c r="E8" s="71">
        <v>6343747</v>
      </c>
      <c r="F8" s="71">
        <v>4995185</v>
      </c>
      <c r="G8" s="71">
        <v>2160130</v>
      </c>
      <c r="H8" s="71">
        <v>2792152</v>
      </c>
      <c r="I8" s="71">
        <v>6770225</v>
      </c>
      <c r="J8" s="71">
        <v>2117566</v>
      </c>
      <c r="K8" s="71">
        <v>2784566</v>
      </c>
      <c r="L8" s="71">
        <v>2717662</v>
      </c>
      <c r="M8" s="71">
        <v>2125239</v>
      </c>
      <c r="N8" s="71">
        <v>47232354</v>
      </c>
      <c r="O8" s="71">
        <v>2647549</v>
      </c>
      <c r="P8" s="71">
        <v>5809554</v>
      </c>
      <c r="Q8" s="71">
        <v>8774745</v>
      </c>
      <c r="R8" s="71">
        <v>5147590</v>
      </c>
      <c r="S8" s="71">
        <v>6977135</v>
      </c>
      <c r="T8" s="71">
        <v>2168568</v>
      </c>
      <c r="U8" s="71">
        <v>2935526</v>
      </c>
      <c r="V8" s="71">
        <v>4096526</v>
      </c>
      <c r="W8" s="71">
        <v>3181905</v>
      </c>
      <c r="X8" s="71">
        <v>7119022</v>
      </c>
      <c r="Y8" s="71">
        <v>2095640</v>
      </c>
      <c r="Z8" s="71">
        <v>968206</v>
      </c>
      <c r="AA8" s="71">
        <v>1274374</v>
      </c>
      <c r="AB8" s="71">
        <v>1162484</v>
      </c>
      <c r="AC8" s="71">
        <v>13367027</v>
      </c>
      <c r="AD8" s="71">
        <v>1058496113</v>
      </c>
      <c r="AE8" s="71">
        <v>30851832</v>
      </c>
      <c r="AF8" s="71">
        <v>291273741</v>
      </c>
      <c r="AG8" s="99">
        <f t="shared" si="0"/>
        <v>1536482338</v>
      </c>
    </row>
    <row r="9" spans="2:33" ht="12.75" customHeight="1">
      <c r="B9" s="218" t="s">
        <v>575</v>
      </c>
      <c r="C9" s="71">
        <v>23919190</v>
      </c>
      <c r="D9" s="71">
        <v>14098724</v>
      </c>
      <c r="E9" s="71">
        <v>24648249</v>
      </c>
      <c r="F9" s="71">
        <v>23986368</v>
      </c>
      <c r="G9" s="71">
        <v>12583516</v>
      </c>
      <c r="H9" s="71">
        <v>12728991</v>
      </c>
      <c r="I9" s="71">
        <v>26463371</v>
      </c>
      <c r="J9" s="71">
        <v>10802432</v>
      </c>
      <c r="K9" s="71">
        <v>11756369</v>
      </c>
      <c r="L9" s="71">
        <v>17514792</v>
      </c>
      <c r="M9" s="71">
        <v>10617472</v>
      </c>
      <c r="N9" s="71">
        <v>64358673</v>
      </c>
      <c r="O9" s="71">
        <v>14362612</v>
      </c>
      <c r="P9" s="71">
        <v>25620872</v>
      </c>
      <c r="Q9" s="71">
        <v>71189458</v>
      </c>
      <c r="R9" s="71">
        <v>21721223</v>
      </c>
      <c r="S9" s="71">
        <v>34963265</v>
      </c>
      <c r="T9" s="71">
        <v>12336401</v>
      </c>
      <c r="U9" s="71">
        <v>18133232</v>
      </c>
      <c r="V9" s="71">
        <v>25331037</v>
      </c>
      <c r="W9" s="71">
        <v>17643143</v>
      </c>
      <c r="X9" s="71">
        <v>42433684</v>
      </c>
      <c r="Y9" s="71">
        <v>10755043</v>
      </c>
      <c r="Z9" s="71">
        <v>6908445</v>
      </c>
      <c r="AA9" s="71">
        <v>8125031</v>
      </c>
      <c r="AB9" s="71">
        <v>7631752</v>
      </c>
      <c r="AC9" s="71">
        <v>40203110</v>
      </c>
      <c r="AD9" s="71">
        <v>903304206</v>
      </c>
      <c r="AE9" s="71">
        <v>125242707</v>
      </c>
      <c r="AF9" s="71">
        <v>108660402</v>
      </c>
      <c r="AG9" s="99">
        <f t="shared" si="0"/>
        <v>1748043770</v>
      </c>
    </row>
    <row r="10" spans="2:33" ht="12.75">
      <c r="B10" s="218" t="s">
        <v>877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>
        <v>1289022600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159">
        <v>111247042</v>
      </c>
      <c r="AE10" s="154"/>
      <c r="AF10" s="154"/>
      <c r="AG10" s="99">
        <f t="shared" si="0"/>
        <v>1400269642</v>
      </c>
    </row>
    <row r="11" spans="2:33" ht="13.5" thickBot="1">
      <c r="B11" s="220" t="s">
        <v>353</v>
      </c>
      <c r="C11" s="76">
        <f aca="true" t="shared" si="1" ref="C11:U11">SUM(C5:C10)</f>
        <v>36157211</v>
      </c>
      <c r="D11" s="76">
        <f t="shared" si="1"/>
        <v>25407773</v>
      </c>
      <c r="E11" s="76">
        <f t="shared" si="1"/>
        <v>43428800</v>
      </c>
      <c r="F11" s="76">
        <f t="shared" si="1"/>
        <v>38352406</v>
      </c>
      <c r="G11" s="76">
        <f t="shared" si="1"/>
        <v>28150496</v>
      </c>
      <c r="H11" s="76">
        <f t="shared" si="1"/>
        <v>21085579</v>
      </c>
      <c r="I11" s="76">
        <f t="shared" si="1"/>
        <v>46111300</v>
      </c>
      <c r="J11" s="76">
        <f t="shared" si="1"/>
        <v>16724119</v>
      </c>
      <c r="K11" s="76">
        <f t="shared" si="1"/>
        <v>19838964</v>
      </c>
      <c r="L11" s="76">
        <f t="shared" si="1"/>
        <v>25245898</v>
      </c>
      <c r="M11" s="76">
        <f t="shared" si="1"/>
        <v>16514754</v>
      </c>
      <c r="N11" s="76">
        <f t="shared" si="1"/>
        <v>194869229</v>
      </c>
      <c r="O11" s="76">
        <f t="shared" si="1"/>
        <v>22084563</v>
      </c>
      <c r="P11" s="76">
        <f t="shared" si="1"/>
        <v>42521197</v>
      </c>
      <c r="Q11" s="76">
        <f t="shared" si="1"/>
        <v>2968084105</v>
      </c>
      <c r="R11" s="76">
        <f t="shared" si="1"/>
        <v>36213207</v>
      </c>
      <c r="S11" s="76">
        <f t="shared" si="1"/>
        <v>54103040</v>
      </c>
      <c r="T11" s="76">
        <f t="shared" si="1"/>
        <v>18353758</v>
      </c>
      <c r="U11" s="76">
        <f t="shared" si="1"/>
        <v>26478149</v>
      </c>
      <c r="V11" s="76">
        <f aca="true" t="shared" si="2" ref="V11:AB11">SUM(V5:V10)</f>
        <v>36638660</v>
      </c>
      <c r="W11" s="76">
        <f t="shared" si="2"/>
        <v>26649451</v>
      </c>
      <c r="X11" s="76">
        <f t="shared" si="2"/>
        <v>61772892</v>
      </c>
      <c r="Y11" s="76">
        <f t="shared" si="2"/>
        <v>16569294</v>
      </c>
      <c r="Z11" s="76">
        <f t="shared" si="2"/>
        <v>9769819</v>
      </c>
      <c r="AA11" s="76">
        <f t="shared" si="2"/>
        <v>11603497</v>
      </c>
      <c r="AB11" s="76">
        <f t="shared" si="2"/>
        <v>10816918</v>
      </c>
      <c r="AC11" s="76">
        <f>SUM(AC5:AC10)</f>
        <v>78110301</v>
      </c>
      <c r="AD11" s="76">
        <f>SUM(AD5:AD10)</f>
        <v>5978002190</v>
      </c>
      <c r="AE11" s="76">
        <f>SUM(AE5:AE10)</f>
        <v>215857377</v>
      </c>
      <c r="AF11" s="76">
        <f>SUM(AF5:AF10)</f>
        <v>1243400939</v>
      </c>
      <c r="AG11" s="68">
        <f t="shared" si="0"/>
        <v>11368915886</v>
      </c>
    </row>
    <row r="12" spans="2:33" ht="13.5" thickBot="1">
      <c r="B12" s="378" t="s">
        <v>1083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80"/>
    </row>
    <row r="13" spans="2:33" ht="13.5" customHeight="1">
      <c r="B13" s="217" t="s">
        <v>577</v>
      </c>
      <c r="C13" s="69">
        <v>205789</v>
      </c>
      <c r="D13" s="69">
        <v>1165200</v>
      </c>
      <c r="E13" s="69">
        <v>11746</v>
      </c>
      <c r="F13" s="69">
        <v>28190</v>
      </c>
      <c r="G13" s="69">
        <v>20297</v>
      </c>
      <c r="H13" s="69">
        <v>55441</v>
      </c>
      <c r="I13" s="69">
        <v>114641</v>
      </c>
      <c r="J13" s="69">
        <v>17455</v>
      </c>
      <c r="K13" s="69">
        <v>15505</v>
      </c>
      <c r="L13" s="69">
        <v>7517</v>
      </c>
      <c r="M13" s="69">
        <v>52152</v>
      </c>
      <c r="N13" s="69">
        <v>260291</v>
      </c>
      <c r="O13" s="69">
        <v>176804</v>
      </c>
      <c r="P13" s="69">
        <v>49399</v>
      </c>
      <c r="Q13" s="69">
        <v>3819951</v>
      </c>
      <c r="R13" s="69">
        <v>6901270</v>
      </c>
      <c r="S13" s="69">
        <v>14104553</v>
      </c>
      <c r="T13" s="69">
        <v>330015</v>
      </c>
      <c r="U13" s="69">
        <v>38815</v>
      </c>
      <c r="V13" s="69">
        <v>4041</v>
      </c>
      <c r="W13" s="69">
        <v>53378</v>
      </c>
      <c r="X13" s="69">
        <v>23351</v>
      </c>
      <c r="Y13" s="69">
        <v>16500</v>
      </c>
      <c r="Z13" s="69">
        <v>80436</v>
      </c>
      <c r="AA13" s="69">
        <v>19263</v>
      </c>
      <c r="AB13" s="69">
        <v>19263</v>
      </c>
      <c r="AC13" s="69">
        <v>715658</v>
      </c>
      <c r="AD13" s="81">
        <v>19224286</v>
      </c>
      <c r="AE13" s="81">
        <v>5351022</v>
      </c>
      <c r="AF13" s="81">
        <v>6510769</v>
      </c>
      <c r="AG13" s="100">
        <f aca="true" t="shared" si="3" ref="AG13:AG21">SUM(C13:AF13)</f>
        <v>59392998</v>
      </c>
    </row>
    <row r="14" spans="2:33" ht="12.75">
      <c r="B14" s="218" t="s">
        <v>578</v>
      </c>
      <c r="C14" s="71">
        <v>400000</v>
      </c>
      <c r="D14" s="71">
        <v>120000</v>
      </c>
      <c r="E14" s="71">
        <v>17000</v>
      </c>
      <c r="F14" s="71">
        <v>114000</v>
      </c>
      <c r="G14" s="71">
        <v>113400</v>
      </c>
      <c r="H14" s="71">
        <v>210000</v>
      </c>
      <c r="I14" s="71">
        <v>50000</v>
      </c>
      <c r="J14" s="71">
        <v>106425</v>
      </c>
      <c r="K14" s="71">
        <v>108500</v>
      </c>
      <c r="L14" s="71">
        <v>173000</v>
      </c>
      <c r="M14" s="71">
        <v>60000</v>
      </c>
      <c r="N14" s="71">
        <v>115500</v>
      </c>
      <c r="O14" s="71">
        <v>350000</v>
      </c>
      <c r="P14" s="71">
        <v>23430</v>
      </c>
      <c r="Q14" s="71">
        <v>129000</v>
      </c>
      <c r="R14" s="71">
        <v>4990000</v>
      </c>
      <c r="S14" s="71">
        <v>115000</v>
      </c>
      <c r="T14" s="71">
        <v>106200</v>
      </c>
      <c r="U14" s="71">
        <v>140666</v>
      </c>
      <c r="V14" s="71">
        <v>98200</v>
      </c>
      <c r="W14" s="71">
        <v>147395</v>
      </c>
      <c r="X14" s="71">
        <v>100150</v>
      </c>
      <c r="Y14" s="71">
        <v>108500</v>
      </c>
      <c r="Z14" s="71">
        <v>216000</v>
      </c>
      <c r="AA14" s="71">
        <v>90000</v>
      </c>
      <c r="AB14" s="71">
        <v>90000</v>
      </c>
      <c r="AC14" s="71">
        <v>29000</v>
      </c>
      <c r="AD14" s="73">
        <v>69534349</v>
      </c>
      <c r="AE14" s="73">
        <v>1254670</v>
      </c>
      <c r="AF14" s="71">
        <v>845308270</v>
      </c>
      <c r="AG14" s="99">
        <f t="shared" si="3"/>
        <v>924418655</v>
      </c>
    </row>
    <row r="15" spans="2:33" ht="12.75">
      <c r="B15" s="218" t="s">
        <v>579</v>
      </c>
      <c r="C15" s="71">
        <v>89269</v>
      </c>
      <c r="D15" s="71">
        <v>51682</v>
      </c>
      <c r="E15" s="71">
        <v>3477</v>
      </c>
      <c r="F15" s="71">
        <v>22082</v>
      </c>
      <c r="G15" s="71"/>
      <c r="H15" s="71">
        <v>9867</v>
      </c>
      <c r="I15" s="71">
        <v>18794</v>
      </c>
      <c r="J15" s="71"/>
      <c r="K15" s="71"/>
      <c r="L15" s="71">
        <v>3289</v>
      </c>
      <c r="M15" s="71">
        <v>37587</v>
      </c>
      <c r="N15" s="71">
        <v>2349</v>
      </c>
      <c r="O15" s="71">
        <v>103364</v>
      </c>
      <c r="P15" s="71">
        <v>37117</v>
      </c>
      <c r="Q15" s="71">
        <v>10289</v>
      </c>
      <c r="R15" s="71">
        <v>422855</v>
      </c>
      <c r="S15" s="71">
        <v>4984987</v>
      </c>
      <c r="T15" s="71">
        <v>1090589</v>
      </c>
      <c r="U15" s="71">
        <v>14377</v>
      </c>
      <c r="V15" s="71"/>
      <c r="W15" s="71">
        <v>940</v>
      </c>
      <c r="X15" s="71"/>
      <c r="Y15" s="71"/>
      <c r="Z15" s="71">
        <v>16350</v>
      </c>
      <c r="AA15" s="71">
        <v>9867</v>
      </c>
      <c r="AB15" s="71">
        <v>9867</v>
      </c>
      <c r="AC15" s="71">
        <v>34768</v>
      </c>
      <c r="AD15" s="73">
        <v>21212825</v>
      </c>
      <c r="AE15" s="73">
        <v>721405</v>
      </c>
      <c r="AF15" s="73">
        <v>2067290</v>
      </c>
      <c r="AG15" s="99">
        <f t="shared" si="3"/>
        <v>30975286</v>
      </c>
    </row>
    <row r="16" spans="2:33" ht="12.75">
      <c r="B16" s="218" t="s">
        <v>580</v>
      </c>
      <c r="C16" s="71">
        <v>118399</v>
      </c>
      <c r="D16" s="71">
        <v>150348</v>
      </c>
      <c r="E16" s="71">
        <v>2819</v>
      </c>
      <c r="F16" s="71">
        <v>7048</v>
      </c>
      <c r="G16" s="71"/>
      <c r="H16" s="71">
        <v>8457</v>
      </c>
      <c r="I16" s="71">
        <v>7517</v>
      </c>
      <c r="J16" s="71"/>
      <c r="K16" s="71"/>
      <c r="L16" s="71">
        <v>940</v>
      </c>
      <c r="M16" s="71">
        <v>4698</v>
      </c>
      <c r="N16" s="71">
        <v>9397</v>
      </c>
      <c r="O16" s="71">
        <v>65777</v>
      </c>
      <c r="P16" s="71">
        <v>26781</v>
      </c>
      <c r="Q16" s="71">
        <v>11436</v>
      </c>
      <c r="R16" s="71">
        <v>375871</v>
      </c>
      <c r="S16" s="71">
        <v>1444763</v>
      </c>
      <c r="T16" s="71">
        <v>1947011</v>
      </c>
      <c r="U16" s="71">
        <v>11023</v>
      </c>
      <c r="V16" s="71">
        <v>3289</v>
      </c>
      <c r="W16" s="71">
        <v>10336</v>
      </c>
      <c r="X16" s="71"/>
      <c r="Y16" s="71"/>
      <c r="Z16" s="71">
        <v>5638</v>
      </c>
      <c r="AA16" s="71">
        <v>1879</v>
      </c>
      <c r="AB16" s="71">
        <v>1879</v>
      </c>
      <c r="AC16" s="71">
        <v>53561</v>
      </c>
      <c r="AD16" s="159">
        <v>5341644</v>
      </c>
      <c r="AE16" s="73">
        <v>82770</v>
      </c>
      <c r="AF16" s="73">
        <v>2602905</v>
      </c>
      <c r="AG16" s="99">
        <f t="shared" si="3"/>
        <v>12296186</v>
      </c>
    </row>
    <row r="17" spans="2:33" ht="24">
      <c r="B17" s="218" t="s">
        <v>621</v>
      </c>
      <c r="C17" s="71">
        <v>9397</v>
      </c>
      <c r="D17" s="71">
        <v>32889</v>
      </c>
      <c r="E17" s="71"/>
      <c r="F17" s="73">
        <v>7517</v>
      </c>
      <c r="G17" s="73"/>
      <c r="H17" s="71">
        <v>1410</v>
      </c>
      <c r="I17" s="71"/>
      <c r="J17" s="71"/>
      <c r="K17" s="73"/>
      <c r="L17" s="73">
        <v>940</v>
      </c>
      <c r="M17" s="73">
        <v>1879</v>
      </c>
      <c r="N17" s="73"/>
      <c r="O17" s="71">
        <v>4698</v>
      </c>
      <c r="P17" s="71">
        <v>17854</v>
      </c>
      <c r="Q17" s="71">
        <v>3166712</v>
      </c>
      <c r="R17" s="71">
        <v>67657</v>
      </c>
      <c r="S17" s="71">
        <v>3759</v>
      </c>
      <c r="T17" s="71"/>
      <c r="U17" s="71">
        <v>4225</v>
      </c>
      <c r="V17" s="73"/>
      <c r="W17" s="73"/>
      <c r="X17" s="73"/>
      <c r="Y17" s="73"/>
      <c r="Z17" s="73"/>
      <c r="AA17" s="73"/>
      <c r="AB17" s="73"/>
      <c r="AC17" s="73">
        <v>4886</v>
      </c>
      <c r="AD17" s="73">
        <v>2955298</v>
      </c>
      <c r="AE17" s="73">
        <v>4690</v>
      </c>
      <c r="AF17" s="73">
        <v>18303030</v>
      </c>
      <c r="AG17" s="99">
        <f t="shared" si="3"/>
        <v>24586841</v>
      </c>
    </row>
    <row r="18" spans="2:33" ht="12.75">
      <c r="B18" s="218" t="s">
        <v>581</v>
      </c>
      <c r="C18" s="71"/>
      <c r="D18" s="71"/>
      <c r="E18" s="71"/>
      <c r="F18" s="73"/>
      <c r="G18" s="73"/>
      <c r="H18" s="71"/>
      <c r="I18" s="71"/>
      <c r="J18" s="71"/>
      <c r="K18" s="73"/>
      <c r="L18" s="73">
        <v>18794</v>
      </c>
      <c r="M18" s="73"/>
      <c r="N18" s="73"/>
      <c r="O18" s="73"/>
      <c r="P18" s="73"/>
      <c r="Q18" s="73"/>
      <c r="R18" s="71">
        <v>8748393</v>
      </c>
      <c r="S18" s="71"/>
      <c r="T18" s="71">
        <v>244316</v>
      </c>
      <c r="U18" s="71"/>
      <c r="V18" s="73"/>
      <c r="W18" s="73"/>
      <c r="X18" s="73"/>
      <c r="Y18" s="73"/>
      <c r="Z18" s="73"/>
      <c r="AA18" s="73"/>
      <c r="AB18" s="73"/>
      <c r="AC18" s="73">
        <v>169142</v>
      </c>
      <c r="AD18" s="73">
        <v>310931460</v>
      </c>
      <c r="AE18" s="73">
        <v>1011438</v>
      </c>
      <c r="AF18" s="73">
        <v>29036021</v>
      </c>
      <c r="AG18" s="99">
        <f t="shared" si="3"/>
        <v>350159564</v>
      </c>
    </row>
    <row r="19" spans="2:33" ht="24">
      <c r="B19" s="218" t="s">
        <v>582</v>
      </c>
      <c r="C19" s="71">
        <v>46984</v>
      </c>
      <c r="D19" s="73">
        <v>46984</v>
      </c>
      <c r="E19" s="73"/>
      <c r="F19" s="73"/>
      <c r="G19" s="73"/>
      <c r="H19" s="71">
        <v>2819</v>
      </c>
      <c r="I19" s="71"/>
      <c r="J19" s="71"/>
      <c r="K19" s="73"/>
      <c r="L19" s="73"/>
      <c r="M19" s="73">
        <v>4698</v>
      </c>
      <c r="N19" s="73">
        <v>18794</v>
      </c>
      <c r="O19" s="71">
        <v>75174</v>
      </c>
      <c r="P19" s="71">
        <v>78933</v>
      </c>
      <c r="Q19" s="71">
        <v>80812</v>
      </c>
      <c r="R19" s="71">
        <v>516822</v>
      </c>
      <c r="S19" s="71"/>
      <c r="T19" s="71">
        <v>131555</v>
      </c>
      <c r="U19" s="71">
        <v>7987</v>
      </c>
      <c r="V19" s="71"/>
      <c r="W19" s="71"/>
      <c r="X19" s="71"/>
      <c r="Y19" s="71"/>
      <c r="Z19" s="71">
        <v>4698</v>
      </c>
      <c r="AA19" s="71">
        <v>1879</v>
      </c>
      <c r="AB19" s="71">
        <v>1879</v>
      </c>
      <c r="AC19" s="71">
        <v>3946</v>
      </c>
      <c r="AD19" s="73"/>
      <c r="AE19" s="73">
        <v>368766</v>
      </c>
      <c r="AF19" s="73">
        <v>4947400</v>
      </c>
      <c r="AG19" s="99">
        <f t="shared" si="3"/>
        <v>6340130</v>
      </c>
    </row>
    <row r="20" spans="2:33" ht="28.5" customHeight="1">
      <c r="B20" s="218" t="s">
        <v>623</v>
      </c>
      <c r="C20" s="71"/>
      <c r="D20" s="73"/>
      <c r="E20" s="73"/>
      <c r="F20" s="73"/>
      <c r="G20" s="73"/>
      <c r="H20" s="71"/>
      <c r="I20" s="71"/>
      <c r="J20" s="71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1"/>
      <c r="W20" s="71"/>
      <c r="X20" s="71"/>
      <c r="Y20" s="71"/>
      <c r="Z20" s="71"/>
      <c r="AA20" s="71"/>
      <c r="AB20" s="71"/>
      <c r="AC20" s="71"/>
      <c r="AD20" s="71"/>
      <c r="AE20" s="73"/>
      <c r="AF20" s="73">
        <v>704758</v>
      </c>
      <c r="AG20" s="99">
        <f t="shared" si="3"/>
        <v>704758</v>
      </c>
    </row>
    <row r="21" spans="2:33" ht="13.5" thickBot="1">
      <c r="B21" s="220" t="s">
        <v>622</v>
      </c>
      <c r="C21" s="76">
        <f aca="true" t="shared" si="4" ref="C21:U21">SUM(C13:C20)</f>
        <v>869838</v>
      </c>
      <c r="D21" s="76">
        <f t="shared" si="4"/>
        <v>1567103</v>
      </c>
      <c r="E21" s="76">
        <f t="shared" si="4"/>
        <v>35042</v>
      </c>
      <c r="F21" s="76">
        <f t="shared" si="4"/>
        <v>178837</v>
      </c>
      <c r="G21" s="76">
        <f t="shared" si="4"/>
        <v>133697</v>
      </c>
      <c r="H21" s="76">
        <f t="shared" si="4"/>
        <v>287994</v>
      </c>
      <c r="I21" s="76">
        <f t="shared" si="4"/>
        <v>190952</v>
      </c>
      <c r="J21" s="76">
        <f t="shared" si="4"/>
        <v>123880</v>
      </c>
      <c r="K21" s="76">
        <f t="shared" si="4"/>
        <v>124005</v>
      </c>
      <c r="L21" s="76">
        <f t="shared" si="4"/>
        <v>204480</v>
      </c>
      <c r="M21" s="76">
        <f t="shared" si="4"/>
        <v>161014</v>
      </c>
      <c r="N21" s="76">
        <f t="shared" si="4"/>
        <v>406331</v>
      </c>
      <c r="O21" s="76">
        <f t="shared" si="4"/>
        <v>775817</v>
      </c>
      <c r="P21" s="76">
        <f t="shared" si="4"/>
        <v>233514</v>
      </c>
      <c r="Q21" s="76">
        <f t="shared" si="4"/>
        <v>7218200</v>
      </c>
      <c r="R21" s="76">
        <f t="shared" si="4"/>
        <v>22022868</v>
      </c>
      <c r="S21" s="76">
        <f t="shared" si="4"/>
        <v>20653062</v>
      </c>
      <c r="T21" s="76">
        <f t="shared" si="4"/>
        <v>3849686</v>
      </c>
      <c r="U21" s="76">
        <f t="shared" si="4"/>
        <v>217093</v>
      </c>
      <c r="V21" s="76">
        <f aca="true" t="shared" si="5" ref="V21:AB21">SUM(V13:V20)</f>
        <v>105530</v>
      </c>
      <c r="W21" s="76">
        <f t="shared" si="5"/>
        <v>212049</v>
      </c>
      <c r="X21" s="76">
        <f t="shared" si="5"/>
        <v>123501</v>
      </c>
      <c r="Y21" s="76">
        <f t="shared" si="5"/>
        <v>125000</v>
      </c>
      <c r="Z21" s="76">
        <f t="shared" si="5"/>
        <v>323122</v>
      </c>
      <c r="AA21" s="76">
        <f t="shared" si="5"/>
        <v>122888</v>
      </c>
      <c r="AB21" s="76">
        <f t="shared" si="5"/>
        <v>122888</v>
      </c>
      <c r="AC21" s="76">
        <f>SUM(AC13:AC20)</f>
        <v>1010961</v>
      </c>
      <c r="AD21" s="67">
        <f>SUM(AD13:AD20)</f>
        <v>429199862</v>
      </c>
      <c r="AE21" s="67">
        <f>SUM(AE13:AE20)</f>
        <v>8794761</v>
      </c>
      <c r="AF21" s="76">
        <f>SUM(AF13:AF20)</f>
        <v>909480443</v>
      </c>
      <c r="AG21" s="68">
        <f t="shared" si="3"/>
        <v>1408874418</v>
      </c>
    </row>
    <row r="22" spans="2:33" ht="13.5" thickBot="1">
      <c r="B22" s="378" t="s">
        <v>569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80"/>
    </row>
    <row r="23" spans="2:33" ht="12.75">
      <c r="B23" s="217" t="s">
        <v>583</v>
      </c>
      <c r="C23" s="180">
        <v>112761</v>
      </c>
      <c r="D23" s="69">
        <v>2819</v>
      </c>
      <c r="E23" s="69">
        <v>2819</v>
      </c>
      <c r="F23" s="146">
        <v>22552</v>
      </c>
      <c r="G23" s="146">
        <v>2819</v>
      </c>
      <c r="H23" s="69"/>
      <c r="I23" s="69">
        <v>9397</v>
      </c>
      <c r="J23" s="69"/>
      <c r="K23" s="69"/>
      <c r="L23" s="69">
        <v>940</v>
      </c>
      <c r="M23" s="69">
        <v>4698</v>
      </c>
      <c r="N23" s="69">
        <v>940</v>
      </c>
      <c r="O23" s="69">
        <v>56381</v>
      </c>
      <c r="P23" s="69"/>
      <c r="Q23" s="69"/>
      <c r="R23" s="69">
        <v>9735054</v>
      </c>
      <c r="S23" s="69">
        <v>21612572</v>
      </c>
      <c r="T23" s="69"/>
      <c r="U23" s="69">
        <v>4698</v>
      </c>
      <c r="V23" s="69">
        <v>8457</v>
      </c>
      <c r="W23" s="69">
        <v>5638</v>
      </c>
      <c r="X23" s="69"/>
      <c r="Y23" s="69">
        <v>147454099</v>
      </c>
      <c r="Z23" s="69"/>
      <c r="AA23" s="69"/>
      <c r="AB23" s="69"/>
      <c r="AC23" s="69">
        <v>1551822</v>
      </c>
      <c r="AD23" s="81">
        <v>129627710</v>
      </c>
      <c r="AE23" s="81">
        <v>134229219</v>
      </c>
      <c r="AF23" s="81">
        <v>114311714</v>
      </c>
      <c r="AG23" s="100">
        <f aca="true" t="shared" si="6" ref="AG23:AG32">SUM(C23:AF23)</f>
        <v>558757109</v>
      </c>
    </row>
    <row r="24" spans="2:33" ht="12.75">
      <c r="B24" s="218" t="s">
        <v>584</v>
      </c>
      <c r="C24" s="154"/>
      <c r="D24" s="71">
        <v>31009</v>
      </c>
      <c r="E24" s="73"/>
      <c r="F24" s="73">
        <v>23492</v>
      </c>
      <c r="G24" s="73"/>
      <c r="H24" s="71"/>
      <c r="I24" s="71">
        <v>9397</v>
      </c>
      <c r="J24" s="71"/>
      <c r="K24" s="73"/>
      <c r="L24" s="73"/>
      <c r="M24" s="73"/>
      <c r="N24" s="71">
        <v>14095</v>
      </c>
      <c r="O24" s="71"/>
      <c r="P24" s="71"/>
      <c r="Q24" s="71"/>
      <c r="R24" s="71">
        <v>422855</v>
      </c>
      <c r="S24" s="71"/>
      <c r="T24" s="71">
        <v>2537128</v>
      </c>
      <c r="U24" s="71">
        <v>845709</v>
      </c>
      <c r="V24" s="71"/>
      <c r="W24" s="71">
        <v>23492</v>
      </c>
      <c r="X24" s="71"/>
      <c r="Y24" s="71"/>
      <c r="Z24" s="71"/>
      <c r="AA24" s="71"/>
      <c r="AB24" s="71"/>
      <c r="AC24" s="71">
        <v>663938</v>
      </c>
      <c r="AD24" s="73">
        <v>34578300</v>
      </c>
      <c r="AE24" s="73">
        <v>821183</v>
      </c>
      <c r="AF24" s="73">
        <v>8457094</v>
      </c>
      <c r="AG24" s="99">
        <f t="shared" si="6"/>
        <v>48427692</v>
      </c>
    </row>
    <row r="25" spans="2:33" ht="24">
      <c r="B25" s="219" t="s">
        <v>677</v>
      </c>
      <c r="C25" s="154"/>
      <c r="D25" s="71">
        <v>493330</v>
      </c>
      <c r="E25" s="73"/>
      <c r="F25" s="71">
        <v>396450</v>
      </c>
      <c r="G25" s="71"/>
      <c r="H25" s="71"/>
      <c r="I25" s="71">
        <v>187935</v>
      </c>
      <c r="J25" s="71"/>
      <c r="K25" s="71"/>
      <c r="L25" s="71"/>
      <c r="M25" s="71"/>
      <c r="N25" s="73"/>
      <c r="O25" s="73"/>
      <c r="P25" s="71">
        <v>140952</v>
      </c>
      <c r="Q25" s="71">
        <v>5872982</v>
      </c>
      <c r="R25" s="71">
        <v>281903</v>
      </c>
      <c r="S25" s="71">
        <v>9396771</v>
      </c>
      <c r="T25" s="71">
        <v>93028</v>
      </c>
      <c r="U25" s="71"/>
      <c r="V25" s="71">
        <v>186996</v>
      </c>
      <c r="W25" s="71"/>
      <c r="X25" s="71"/>
      <c r="Y25" s="71">
        <v>83310952</v>
      </c>
      <c r="Z25" s="71"/>
      <c r="AA25" s="71"/>
      <c r="AB25" s="71"/>
      <c r="AC25" s="71">
        <v>345964</v>
      </c>
      <c r="AD25" s="73">
        <v>16478135</v>
      </c>
      <c r="AE25" s="73">
        <v>137288606</v>
      </c>
      <c r="AF25" s="73">
        <v>6107901</v>
      </c>
      <c r="AG25" s="99">
        <f t="shared" si="6"/>
        <v>260581905</v>
      </c>
    </row>
    <row r="26" spans="2:33" ht="36">
      <c r="B26" s="218" t="s">
        <v>681</v>
      </c>
      <c r="C26" s="71">
        <v>42285</v>
      </c>
      <c r="D26" s="71">
        <v>56381</v>
      </c>
      <c r="E26" s="71">
        <v>7517</v>
      </c>
      <c r="F26" s="71">
        <v>19733</v>
      </c>
      <c r="G26" s="71">
        <v>9397</v>
      </c>
      <c r="H26" s="71">
        <v>8523</v>
      </c>
      <c r="I26" s="71">
        <v>9397</v>
      </c>
      <c r="J26" s="71"/>
      <c r="K26" s="71"/>
      <c r="L26" s="71">
        <v>15975</v>
      </c>
      <c r="M26" s="71">
        <v>3759</v>
      </c>
      <c r="N26" s="71">
        <v>23492</v>
      </c>
      <c r="O26" s="71">
        <v>56381</v>
      </c>
      <c r="P26" s="71">
        <v>22493</v>
      </c>
      <c r="Q26" s="71">
        <v>18819288</v>
      </c>
      <c r="R26" s="71">
        <v>26122048</v>
      </c>
      <c r="S26" s="71">
        <v>9556516</v>
      </c>
      <c r="T26" s="71">
        <v>717913</v>
      </c>
      <c r="U26" s="71">
        <v>30736</v>
      </c>
      <c r="V26" s="71">
        <v>18794</v>
      </c>
      <c r="W26" s="71">
        <v>42379</v>
      </c>
      <c r="X26" s="71"/>
      <c r="Y26" s="71">
        <v>45079234</v>
      </c>
      <c r="Z26" s="71">
        <v>18230</v>
      </c>
      <c r="AA26" s="71">
        <v>22928</v>
      </c>
      <c r="AB26" s="71">
        <v>22928</v>
      </c>
      <c r="AC26" s="71">
        <v>3602319</v>
      </c>
      <c r="AD26" s="159">
        <v>151093245</v>
      </c>
      <c r="AE26" s="73">
        <v>19274859</v>
      </c>
      <c r="AF26" s="73">
        <v>57038397</v>
      </c>
      <c r="AG26" s="99">
        <f t="shared" si="6"/>
        <v>331735147</v>
      </c>
    </row>
    <row r="27" spans="2:33" ht="12.75" customHeight="1">
      <c r="B27" s="218" t="s">
        <v>587</v>
      </c>
      <c r="C27" s="73"/>
      <c r="D27" s="71">
        <v>40406113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>
        <v>37587</v>
      </c>
      <c r="V27" s="73"/>
      <c r="W27" s="73"/>
      <c r="X27" s="73"/>
      <c r="Y27" s="73"/>
      <c r="Z27" s="73"/>
      <c r="AA27" s="73"/>
      <c r="AB27" s="73"/>
      <c r="AC27" s="73"/>
      <c r="AD27" s="73">
        <v>18793541</v>
      </c>
      <c r="AE27" s="73"/>
      <c r="AF27" s="73"/>
      <c r="AG27" s="99">
        <f t="shared" si="6"/>
        <v>59237241</v>
      </c>
    </row>
    <row r="28" spans="2:33" ht="12.75">
      <c r="B28" s="218" t="s">
        <v>585</v>
      </c>
      <c r="C28" s="71">
        <v>159745</v>
      </c>
      <c r="D28" s="71">
        <v>19733</v>
      </c>
      <c r="E28" s="73"/>
      <c r="F28" s="71">
        <v>46984</v>
      </c>
      <c r="G28" s="71"/>
      <c r="H28" s="71">
        <v>1807</v>
      </c>
      <c r="I28" s="71"/>
      <c r="J28" s="71"/>
      <c r="K28" s="71"/>
      <c r="L28" s="71">
        <v>75300000</v>
      </c>
      <c r="M28" s="71">
        <v>940</v>
      </c>
      <c r="N28" s="71">
        <v>4229</v>
      </c>
      <c r="O28" s="71">
        <v>37587</v>
      </c>
      <c r="P28" s="71">
        <v>52681</v>
      </c>
      <c r="Q28" s="71">
        <v>843783</v>
      </c>
      <c r="R28" s="71">
        <v>9617595</v>
      </c>
      <c r="S28" s="71">
        <v>11304338</v>
      </c>
      <c r="T28" s="71">
        <v>10168715</v>
      </c>
      <c r="U28" s="71"/>
      <c r="V28" s="71">
        <v>9397</v>
      </c>
      <c r="W28" s="71">
        <v>4698</v>
      </c>
      <c r="X28" s="71"/>
      <c r="Y28" s="71">
        <v>43655715</v>
      </c>
      <c r="Z28" s="71">
        <v>1879</v>
      </c>
      <c r="AA28" s="71">
        <v>1034</v>
      </c>
      <c r="AB28" s="71">
        <v>1034</v>
      </c>
      <c r="AC28" s="71">
        <v>1217097</v>
      </c>
      <c r="AD28" s="73">
        <v>264675302</v>
      </c>
      <c r="AE28" s="73">
        <v>27273712</v>
      </c>
      <c r="AF28" s="73">
        <v>61736782</v>
      </c>
      <c r="AG28" s="99">
        <f t="shared" si="6"/>
        <v>506134787</v>
      </c>
    </row>
    <row r="29" spans="2:33" ht="24">
      <c r="B29" s="218" t="s">
        <v>586</v>
      </c>
      <c r="C29" s="71"/>
      <c r="D29" s="71">
        <v>4194718</v>
      </c>
      <c r="E29" s="73"/>
      <c r="F29" s="71">
        <v>42285</v>
      </c>
      <c r="G29" s="71"/>
      <c r="H29" s="73"/>
      <c r="I29" s="73">
        <v>469839</v>
      </c>
      <c r="J29" s="73"/>
      <c r="K29" s="71"/>
      <c r="L29" s="71">
        <v>9397</v>
      </c>
      <c r="M29" s="71"/>
      <c r="N29" s="71"/>
      <c r="O29" s="73"/>
      <c r="P29" s="71">
        <v>16914</v>
      </c>
      <c r="Q29" s="71">
        <v>478765</v>
      </c>
      <c r="R29" s="71">
        <v>300697</v>
      </c>
      <c r="S29" s="71"/>
      <c r="T29" s="71">
        <v>118399</v>
      </c>
      <c r="U29" s="71">
        <v>30070</v>
      </c>
      <c r="V29" s="73"/>
      <c r="W29" s="73">
        <v>78933</v>
      </c>
      <c r="X29" s="73"/>
      <c r="Y29" s="73">
        <v>490000</v>
      </c>
      <c r="Z29" s="73">
        <v>22082</v>
      </c>
      <c r="AA29" s="73">
        <v>28190</v>
      </c>
      <c r="AB29" s="73">
        <v>26311</v>
      </c>
      <c r="AC29" s="73">
        <v>6108</v>
      </c>
      <c r="AD29" s="71">
        <v>4972320</v>
      </c>
      <c r="AE29" s="73">
        <v>64515439</v>
      </c>
      <c r="AF29" s="73">
        <v>2537129</v>
      </c>
      <c r="AG29" s="99">
        <f t="shared" si="6"/>
        <v>78337596</v>
      </c>
    </row>
    <row r="30" spans="2:33" ht="12.75">
      <c r="B30" s="218" t="s">
        <v>588</v>
      </c>
      <c r="C30" s="71">
        <v>812821</v>
      </c>
      <c r="D30" s="71">
        <v>693952</v>
      </c>
      <c r="E30" s="71">
        <v>459502</v>
      </c>
      <c r="F30" s="71">
        <v>1228252</v>
      </c>
      <c r="G30" s="71">
        <v>14636410</v>
      </c>
      <c r="H30" s="71">
        <v>382455</v>
      </c>
      <c r="I30" s="71">
        <v>1005454</v>
      </c>
      <c r="J30" s="71">
        <v>460442</v>
      </c>
      <c r="K30" s="71">
        <v>15460442</v>
      </c>
      <c r="L30" s="71">
        <v>389966</v>
      </c>
      <c r="M30" s="71">
        <v>451045</v>
      </c>
      <c r="N30" s="71">
        <v>1716790</v>
      </c>
      <c r="O30" s="71">
        <v>695361</v>
      </c>
      <c r="P30" s="71">
        <v>112761</v>
      </c>
      <c r="Q30" s="71">
        <v>225992</v>
      </c>
      <c r="R30" s="71">
        <v>9504833</v>
      </c>
      <c r="S30" s="71">
        <v>1146406</v>
      </c>
      <c r="T30" s="71">
        <v>347681</v>
      </c>
      <c r="U30" s="71">
        <v>427827</v>
      </c>
      <c r="V30" s="71">
        <v>234919</v>
      </c>
      <c r="W30" s="71">
        <v>413364</v>
      </c>
      <c r="X30" s="71">
        <v>460442</v>
      </c>
      <c r="Y30" s="71"/>
      <c r="Z30" s="71">
        <v>418250</v>
      </c>
      <c r="AA30" s="71">
        <v>408290</v>
      </c>
      <c r="AB30" s="71">
        <v>410169</v>
      </c>
      <c r="AC30" s="73">
        <v>68713</v>
      </c>
      <c r="AD30" s="73">
        <v>422418417</v>
      </c>
      <c r="AE30" s="73">
        <v>10010236</v>
      </c>
      <c r="AF30" s="73">
        <v>24290652</v>
      </c>
      <c r="AG30" s="99">
        <f t="shared" si="6"/>
        <v>509291844</v>
      </c>
    </row>
    <row r="31" spans="2:33" ht="36">
      <c r="B31" s="219" t="s">
        <v>112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>
        <v>9396771</v>
      </c>
      <c r="R31" s="73"/>
      <c r="S31" s="73"/>
      <c r="T31" s="73"/>
      <c r="U31" s="73"/>
      <c r="V31" s="71"/>
      <c r="W31" s="71"/>
      <c r="X31" s="71"/>
      <c r="Y31" s="71"/>
      <c r="Z31" s="71"/>
      <c r="AA31" s="71"/>
      <c r="AB31" s="71"/>
      <c r="AC31" s="71"/>
      <c r="AD31" s="73">
        <v>26553864</v>
      </c>
      <c r="AE31" s="73"/>
      <c r="AF31" s="73"/>
      <c r="AG31" s="99">
        <f t="shared" si="6"/>
        <v>35950635</v>
      </c>
    </row>
    <row r="32" spans="2:33" ht="13.5" thickBot="1">
      <c r="B32" s="220" t="s">
        <v>830</v>
      </c>
      <c r="C32" s="76">
        <f aca="true" t="shared" si="7" ref="C32:I32">SUM(C23:C31)</f>
        <v>1127612</v>
      </c>
      <c r="D32" s="76">
        <f t="shared" si="7"/>
        <v>45898055</v>
      </c>
      <c r="E32" s="76">
        <f t="shared" si="7"/>
        <v>469838</v>
      </c>
      <c r="F32" s="76">
        <f t="shared" si="7"/>
        <v>1779748</v>
      </c>
      <c r="G32" s="76">
        <f t="shared" si="7"/>
        <v>14648626</v>
      </c>
      <c r="H32" s="76">
        <f t="shared" si="7"/>
        <v>392785</v>
      </c>
      <c r="I32" s="76">
        <f t="shared" si="7"/>
        <v>1691419</v>
      </c>
      <c r="J32" s="76">
        <f>SUM(J30:J31)</f>
        <v>460442</v>
      </c>
      <c r="K32" s="76">
        <f>SUM(K30:K31)</f>
        <v>15460442</v>
      </c>
      <c r="L32" s="76">
        <f aca="true" t="shared" si="8" ref="L32:W32">SUM(L23:L31)</f>
        <v>75716278</v>
      </c>
      <c r="M32" s="76">
        <f t="shared" si="8"/>
        <v>460442</v>
      </c>
      <c r="N32" s="76">
        <f t="shared" si="8"/>
        <v>1759546</v>
      </c>
      <c r="O32" s="76">
        <f t="shared" si="8"/>
        <v>845710</v>
      </c>
      <c r="P32" s="76">
        <f t="shared" si="8"/>
        <v>345801</v>
      </c>
      <c r="Q32" s="76">
        <f t="shared" si="8"/>
        <v>35637581</v>
      </c>
      <c r="R32" s="76">
        <f t="shared" si="8"/>
        <v>55984985</v>
      </c>
      <c r="S32" s="76">
        <f t="shared" si="8"/>
        <v>53016603</v>
      </c>
      <c r="T32" s="76">
        <f t="shared" si="8"/>
        <v>13982864</v>
      </c>
      <c r="U32" s="76">
        <f t="shared" si="8"/>
        <v>1376627</v>
      </c>
      <c r="V32" s="302">
        <f t="shared" si="8"/>
        <v>458563</v>
      </c>
      <c r="W32" s="302">
        <f t="shared" si="8"/>
        <v>568504</v>
      </c>
      <c r="X32" s="302">
        <f>SUM(X30:X31)</f>
        <v>460442</v>
      </c>
      <c r="Y32" s="302">
        <f aca="true" t="shared" si="9" ref="Y32:AF32">SUM(Y23:Y31)</f>
        <v>319990000</v>
      </c>
      <c r="Z32" s="302">
        <f t="shared" si="9"/>
        <v>460441</v>
      </c>
      <c r="AA32" s="302">
        <f t="shared" si="9"/>
        <v>460442</v>
      </c>
      <c r="AB32" s="302">
        <f t="shared" si="9"/>
        <v>460442</v>
      </c>
      <c r="AC32" s="76">
        <f t="shared" si="9"/>
        <v>7455961</v>
      </c>
      <c r="AD32" s="67">
        <f t="shared" si="9"/>
        <v>1069190834</v>
      </c>
      <c r="AE32" s="67">
        <f t="shared" si="9"/>
        <v>393413254</v>
      </c>
      <c r="AF32" s="67">
        <f t="shared" si="9"/>
        <v>274479669</v>
      </c>
      <c r="AG32" s="68">
        <f t="shared" si="6"/>
        <v>2388453956</v>
      </c>
    </row>
    <row r="33" spans="2:33" ht="13.5" thickBot="1">
      <c r="B33" s="378" t="s">
        <v>570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80"/>
    </row>
    <row r="34" spans="2:33" ht="12.75">
      <c r="B34" s="217" t="s">
        <v>589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69">
        <v>35809400</v>
      </c>
      <c r="S34" s="69">
        <v>10000000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81"/>
      <c r="AE34" s="81"/>
      <c r="AF34" s="81">
        <v>25900000</v>
      </c>
      <c r="AG34" s="100">
        <f>SUM(C34:AF34)</f>
        <v>71709400</v>
      </c>
    </row>
    <row r="35" spans="2:33" ht="24">
      <c r="B35" s="218" t="s">
        <v>630</v>
      </c>
      <c r="C35" s="73"/>
      <c r="D35" s="73"/>
      <c r="E35" s="73"/>
      <c r="F35" s="73"/>
      <c r="G35" s="73"/>
      <c r="H35" s="73"/>
      <c r="I35" s="73"/>
      <c r="J35" s="73"/>
      <c r="K35" s="73"/>
      <c r="L35" s="73">
        <v>339575673</v>
      </c>
      <c r="M35" s="73"/>
      <c r="N35" s="73"/>
      <c r="O35" s="73"/>
      <c r="P35" s="73"/>
      <c r="Q35" s="73"/>
      <c r="R35" s="71"/>
      <c r="S35" s="71">
        <v>21355658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3"/>
      <c r="AE35" s="73"/>
      <c r="AF35" s="73">
        <v>15000000</v>
      </c>
      <c r="AG35" s="99">
        <f>SUM(C35:AF35)</f>
        <v>375931331</v>
      </c>
    </row>
    <row r="36" spans="2:33" ht="12.75">
      <c r="B36" s="222" t="s">
        <v>591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91"/>
      <c r="AE36" s="91"/>
      <c r="AF36" s="91">
        <v>1100000</v>
      </c>
      <c r="AG36" s="102">
        <f>SUM(C36:AF36)</f>
        <v>1100000</v>
      </c>
    </row>
    <row r="37" spans="2:33" ht="13.5" thickBot="1">
      <c r="B37" s="225" t="s">
        <v>831</v>
      </c>
      <c r="C37" s="119"/>
      <c r="D37" s="119"/>
      <c r="E37" s="119"/>
      <c r="F37" s="119"/>
      <c r="G37" s="119"/>
      <c r="H37" s="119"/>
      <c r="I37" s="119"/>
      <c r="J37" s="119"/>
      <c r="K37" s="119"/>
      <c r="L37" s="67">
        <f>SUM(L35)</f>
        <v>339575673</v>
      </c>
      <c r="M37" s="67"/>
      <c r="N37" s="119"/>
      <c r="O37" s="119"/>
      <c r="P37" s="119"/>
      <c r="Q37" s="119"/>
      <c r="R37" s="76">
        <f>SUM(R34:R35)</f>
        <v>35809400</v>
      </c>
      <c r="S37" s="76">
        <f>SUM(S34:S35)</f>
        <v>31355658</v>
      </c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119"/>
      <c r="AE37" s="119"/>
      <c r="AF37" s="67">
        <f>SUM(AF34:AF36)</f>
        <v>42000000</v>
      </c>
      <c r="AG37" s="68">
        <f>SUM(C37:AF37)</f>
        <v>448740731</v>
      </c>
    </row>
    <row r="38" spans="2:33" ht="13.5" thickBot="1">
      <c r="B38" s="378" t="s">
        <v>308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80"/>
    </row>
    <row r="39" spans="2:33" ht="12.75">
      <c r="B39" s="217" t="s">
        <v>468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69"/>
      <c r="U39" s="69"/>
      <c r="V39" s="143"/>
      <c r="W39" s="143"/>
      <c r="X39" s="143"/>
      <c r="Y39" s="143"/>
      <c r="Z39" s="143"/>
      <c r="AA39" s="143"/>
      <c r="AB39" s="143"/>
      <c r="AC39" s="143"/>
      <c r="AD39" s="81">
        <v>450000000</v>
      </c>
      <c r="AE39" s="81"/>
      <c r="AF39" s="81"/>
      <c r="AG39" s="100">
        <f>SUM(C39:AF39)</f>
        <v>450000000</v>
      </c>
    </row>
    <row r="40" spans="2:33" ht="13.5" thickBot="1">
      <c r="B40" s="220" t="s">
        <v>833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76"/>
      <c r="U40" s="76"/>
      <c r="V40" s="119"/>
      <c r="W40" s="119"/>
      <c r="X40" s="119"/>
      <c r="Y40" s="119"/>
      <c r="Z40" s="119"/>
      <c r="AA40" s="119"/>
      <c r="AB40" s="119"/>
      <c r="AC40" s="119"/>
      <c r="AD40" s="67">
        <f>SUM(AD39)</f>
        <v>450000000</v>
      </c>
      <c r="AE40" s="119"/>
      <c r="AF40" s="119"/>
      <c r="AG40" s="68">
        <f>SUM(C40:AF40)</f>
        <v>450000000</v>
      </c>
    </row>
    <row r="41" spans="2:33" ht="13.5" thickBot="1">
      <c r="B41" s="378" t="s">
        <v>238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80"/>
    </row>
    <row r="42" spans="2:33" ht="36">
      <c r="B42" s="217" t="s">
        <v>996</v>
      </c>
      <c r="C42" s="81"/>
      <c r="D42" s="81"/>
      <c r="E42" s="81"/>
      <c r="F42" s="81"/>
      <c r="G42" s="81"/>
      <c r="H42" s="81"/>
      <c r="I42" s="81">
        <v>18793541</v>
      </c>
      <c r="J42" s="81"/>
      <c r="K42" s="69"/>
      <c r="L42" s="69"/>
      <c r="M42" s="69"/>
      <c r="N42" s="69"/>
      <c r="O42" s="69"/>
      <c r="P42" s="69"/>
      <c r="Q42" s="69">
        <v>2078566</v>
      </c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81">
        <v>16162445</v>
      </c>
      <c r="AE42" s="81">
        <v>18793541</v>
      </c>
      <c r="AF42" s="81">
        <v>1409516</v>
      </c>
      <c r="AG42" s="100">
        <f>SUM(C42:AF42)</f>
        <v>57237609</v>
      </c>
    </row>
    <row r="43" spans="2:33" ht="13.5" thickBot="1">
      <c r="B43" s="225" t="s">
        <v>837</v>
      </c>
      <c r="C43" s="119"/>
      <c r="D43" s="119"/>
      <c r="E43" s="119"/>
      <c r="F43" s="119"/>
      <c r="G43" s="119"/>
      <c r="H43" s="119"/>
      <c r="I43" s="67">
        <f>SUM(I42)</f>
        <v>18793541</v>
      </c>
      <c r="J43" s="67"/>
      <c r="K43" s="76"/>
      <c r="L43" s="76"/>
      <c r="M43" s="76"/>
      <c r="N43" s="76"/>
      <c r="O43" s="76"/>
      <c r="P43" s="76"/>
      <c r="Q43" s="76">
        <f>SUM(Q42)</f>
        <v>2078566</v>
      </c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67">
        <f>SUM(AD42)</f>
        <v>16162445</v>
      </c>
      <c r="AE43" s="67">
        <f>SUM(AE42)</f>
        <v>18793541</v>
      </c>
      <c r="AF43" s="67">
        <f>SUM(AF42)</f>
        <v>1409516</v>
      </c>
      <c r="AG43" s="68">
        <f>SUM(C43:AF43)</f>
        <v>57237609</v>
      </c>
    </row>
    <row r="44" spans="2:33" ht="13.5" thickBot="1">
      <c r="B44" s="385" t="s">
        <v>917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7"/>
    </row>
    <row r="45" spans="2:33" s="16" customFormat="1" ht="12.75">
      <c r="B45" s="318" t="s">
        <v>102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161">
        <v>3589400000</v>
      </c>
      <c r="AF45" s="316"/>
      <c r="AG45" s="317"/>
    </row>
    <row r="46" spans="2:33" ht="12.75">
      <c r="B46" s="246" t="s">
        <v>815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97"/>
      <c r="AD46" s="97"/>
      <c r="AE46" s="97"/>
      <c r="AF46" s="97"/>
      <c r="AG46" s="238"/>
    </row>
    <row r="47" spans="2:33" ht="13.5" thickBot="1">
      <c r="B47" s="221" t="s">
        <v>875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92"/>
      <c r="AE47" s="92">
        <f>SUM(AE45)</f>
        <v>3589400000</v>
      </c>
      <c r="AF47" s="92"/>
      <c r="AG47" s="93"/>
    </row>
    <row r="48" spans="2:33" ht="13.5" thickBot="1">
      <c r="B48" s="255" t="s">
        <v>874</v>
      </c>
      <c r="C48" s="94">
        <f aca="true" t="shared" si="10" ref="C48:AF48">C11+C21+C32+C37+C40+C43+C47</f>
        <v>38154661</v>
      </c>
      <c r="D48" s="94">
        <f t="shared" si="10"/>
        <v>72872931</v>
      </c>
      <c r="E48" s="94">
        <f t="shared" si="10"/>
        <v>43933680</v>
      </c>
      <c r="F48" s="94">
        <f t="shared" si="10"/>
        <v>40310991</v>
      </c>
      <c r="G48" s="94">
        <f t="shared" si="10"/>
        <v>42932819</v>
      </c>
      <c r="H48" s="94">
        <f t="shared" si="10"/>
        <v>21766358</v>
      </c>
      <c r="I48" s="94">
        <f t="shared" si="10"/>
        <v>66787212</v>
      </c>
      <c r="J48" s="94">
        <f t="shared" si="10"/>
        <v>17308441</v>
      </c>
      <c r="K48" s="94">
        <f t="shared" si="10"/>
        <v>35423411</v>
      </c>
      <c r="L48" s="94">
        <f t="shared" si="10"/>
        <v>440742329</v>
      </c>
      <c r="M48" s="94">
        <f t="shared" si="10"/>
        <v>17136210</v>
      </c>
      <c r="N48" s="94">
        <f t="shared" si="10"/>
        <v>197035106</v>
      </c>
      <c r="O48" s="94">
        <f t="shared" si="10"/>
        <v>23706090</v>
      </c>
      <c r="P48" s="94">
        <f t="shared" si="10"/>
        <v>43100512</v>
      </c>
      <c r="Q48" s="94">
        <f t="shared" si="10"/>
        <v>3013018452</v>
      </c>
      <c r="R48" s="94">
        <f t="shared" si="10"/>
        <v>150030460</v>
      </c>
      <c r="S48" s="94">
        <f t="shared" si="10"/>
        <v>159128363</v>
      </c>
      <c r="T48" s="94">
        <f t="shared" si="10"/>
        <v>36186308</v>
      </c>
      <c r="U48" s="94">
        <f t="shared" si="10"/>
        <v>28071869</v>
      </c>
      <c r="V48" s="94">
        <f t="shared" si="10"/>
        <v>37202753</v>
      </c>
      <c r="W48" s="94">
        <f t="shared" si="10"/>
        <v>27430004</v>
      </c>
      <c r="X48" s="94">
        <f t="shared" si="10"/>
        <v>62356835</v>
      </c>
      <c r="Y48" s="94">
        <f t="shared" si="10"/>
        <v>336684294</v>
      </c>
      <c r="Z48" s="94">
        <f t="shared" si="10"/>
        <v>10553382</v>
      </c>
      <c r="AA48" s="94">
        <f t="shared" si="10"/>
        <v>12186827</v>
      </c>
      <c r="AB48" s="94">
        <f t="shared" si="10"/>
        <v>11400248</v>
      </c>
      <c r="AC48" s="94">
        <f t="shared" si="10"/>
        <v>86577223</v>
      </c>
      <c r="AD48" s="94">
        <f t="shared" si="10"/>
        <v>7942555331</v>
      </c>
      <c r="AE48" s="94">
        <f t="shared" si="10"/>
        <v>4226258933</v>
      </c>
      <c r="AF48" s="94">
        <f t="shared" si="10"/>
        <v>2470770567</v>
      </c>
      <c r="AG48" s="103">
        <f>SUM(C48:AF48)</f>
        <v>19711622600</v>
      </c>
    </row>
    <row r="49" spans="2:33" ht="12.75">
      <c r="B49" s="397" t="s">
        <v>665</v>
      </c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</row>
    <row r="55" ht="12.75">
      <c r="S55" t="s">
        <v>596</v>
      </c>
    </row>
  </sheetData>
  <sheetProtection/>
  <mergeCells count="9">
    <mergeCell ref="B2:AG2"/>
    <mergeCell ref="B4:AG4"/>
    <mergeCell ref="B12:AG12"/>
    <mergeCell ref="B22:AG22"/>
    <mergeCell ref="B49:AG49"/>
    <mergeCell ref="B33:AG33"/>
    <mergeCell ref="B38:AG38"/>
    <mergeCell ref="B41:AG41"/>
    <mergeCell ref="B44:AG44"/>
  </mergeCells>
  <printOptions/>
  <pageMargins left="0.75" right="0.75" top="1" bottom="1" header="0" footer="0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F48"/>
  <sheetViews>
    <sheetView zoomScalePageLayoutView="0" workbookViewId="0" topLeftCell="A10">
      <selection activeCell="E35" sqref="E35"/>
    </sheetView>
  </sheetViews>
  <sheetFormatPr defaultColWidth="11.421875" defaultRowHeight="12.75"/>
  <cols>
    <col min="1" max="1" width="3.140625" style="0" customWidth="1"/>
    <col min="2" max="2" width="57.28125" style="0" customWidth="1"/>
    <col min="3" max="3" width="22.421875" style="0" customWidth="1"/>
    <col min="4" max="4" width="23.140625" style="0" customWidth="1"/>
    <col min="5" max="5" width="24.00390625" style="0" bestFit="1" customWidth="1"/>
  </cols>
  <sheetData>
    <row r="1" ht="13.5" thickBot="1">
      <c r="C1" t="s">
        <v>596</v>
      </c>
    </row>
    <row r="2" spans="2:5" ht="29.25" customHeight="1" thickBot="1">
      <c r="B2" s="347" t="s">
        <v>220</v>
      </c>
      <c r="C2" s="348"/>
      <c r="D2" s="348"/>
      <c r="E2" s="349"/>
    </row>
    <row r="3" spans="2:5" ht="36.75" thickBot="1">
      <c r="B3" s="157" t="s">
        <v>354</v>
      </c>
      <c r="C3" s="178" t="s">
        <v>128</v>
      </c>
      <c r="D3" s="157" t="s">
        <v>37</v>
      </c>
      <c r="E3" s="37" t="s">
        <v>555</v>
      </c>
    </row>
    <row r="4" spans="2:5" ht="13.5" thickBot="1">
      <c r="B4" s="351" t="s">
        <v>1082</v>
      </c>
      <c r="C4" s="332"/>
      <c r="D4" s="332"/>
      <c r="E4" s="352"/>
    </row>
    <row r="5" spans="2:5" ht="12" customHeight="1">
      <c r="B5" s="249" t="s">
        <v>571</v>
      </c>
      <c r="C5" s="38">
        <v>9763771</v>
      </c>
      <c r="D5" s="38">
        <v>3527155</v>
      </c>
      <c r="E5" s="39">
        <f aca="true" t="shared" si="0" ref="E5:E11">SUM(C5:D5)</f>
        <v>13290926</v>
      </c>
    </row>
    <row r="6" spans="2:5" ht="12.75">
      <c r="B6" s="250" t="s">
        <v>572</v>
      </c>
      <c r="C6" s="40"/>
      <c r="D6" s="40">
        <v>140675</v>
      </c>
      <c r="E6" s="41">
        <f t="shared" si="0"/>
        <v>140675</v>
      </c>
    </row>
    <row r="7" spans="2:5" ht="12.75">
      <c r="B7" s="250" t="s">
        <v>573</v>
      </c>
      <c r="C7" s="40">
        <v>809336</v>
      </c>
      <c r="D7" s="40">
        <v>1039716</v>
      </c>
      <c r="E7" s="41">
        <f t="shared" si="0"/>
        <v>1849052</v>
      </c>
    </row>
    <row r="8" spans="2:6" ht="24">
      <c r="B8" s="250" t="s">
        <v>574</v>
      </c>
      <c r="C8" s="40">
        <v>9816624</v>
      </c>
      <c r="D8" s="40">
        <v>3081723</v>
      </c>
      <c r="E8" s="41">
        <f t="shared" si="0"/>
        <v>12898347</v>
      </c>
      <c r="F8" t="s">
        <v>596</v>
      </c>
    </row>
    <row r="9" spans="2:5" ht="13.5" customHeight="1">
      <c r="B9" s="250" t="s">
        <v>575</v>
      </c>
      <c r="C9" s="40">
        <v>37615448</v>
      </c>
      <c r="D9" s="40">
        <v>10160131</v>
      </c>
      <c r="E9" s="41">
        <f t="shared" si="0"/>
        <v>47775579</v>
      </c>
    </row>
    <row r="10" spans="2:5" ht="12.75">
      <c r="B10" s="250" t="s">
        <v>877</v>
      </c>
      <c r="C10" s="40"/>
      <c r="D10" s="40">
        <v>9827700</v>
      </c>
      <c r="E10" s="41">
        <f t="shared" si="0"/>
        <v>9827700</v>
      </c>
    </row>
    <row r="11" spans="2:5" ht="13.5" thickBot="1">
      <c r="B11" s="251" t="s">
        <v>353</v>
      </c>
      <c r="C11" s="304">
        <f>SUM(C5:C10)</f>
        <v>58005179</v>
      </c>
      <c r="D11" s="304">
        <f>SUM(D5:D10)</f>
        <v>27777100</v>
      </c>
      <c r="E11" s="43">
        <f t="shared" si="0"/>
        <v>85782279</v>
      </c>
    </row>
    <row r="12" spans="2:5" ht="13.5" thickBot="1">
      <c r="B12" s="375" t="s">
        <v>1083</v>
      </c>
      <c r="C12" s="376"/>
      <c r="D12" s="376"/>
      <c r="E12" s="377"/>
    </row>
    <row r="13" spans="2:5" ht="13.5" customHeight="1">
      <c r="B13" s="249" t="s">
        <v>577</v>
      </c>
      <c r="C13" s="38">
        <v>202919</v>
      </c>
      <c r="D13" s="38">
        <v>212310</v>
      </c>
      <c r="E13" s="39">
        <f aca="true" t="shared" si="1" ref="E13:E20">SUM(C13:D13)</f>
        <v>415229</v>
      </c>
    </row>
    <row r="14" spans="2:5" ht="12.75">
      <c r="B14" s="250" t="s">
        <v>578</v>
      </c>
      <c r="C14" s="40">
        <v>636416</v>
      </c>
      <c r="D14" s="40">
        <v>77134</v>
      </c>
      <c r="E14" s="41">
        <f t="shared" si="1"/>
        <v>713550</v>
      </c>
    </row>
    <row r="15" spans="2:5" ht="12.75">
      <c r="B15" s="250" t="s">
        <v>579</v>
      </c>
      <c r="C15" s="40">
        <v>21821</v>
      </c>
      <c r="D15" s="40">
        <v>1002</v>
      </c>
      <c r="E15" s="41">
        <f t="shared" si="1"/>
        <v>22823</v>
      </c>
    </row>
    <row r="16" spans="2:5" ht="12.75">
      <c r="B16" s="250" t="s">
        <v>580</v>
      </c>
      <c r="C16" s="40">
        <v>144025</v>
      </c>
      <c r="D16" s="40">
        <v>45439</v>
      </c>
      <c r="E16" s="41">
        <f t="shared" si="1"/>
        <v>189464</v>
      </c>
    </row>
    <row r="17" spans="2:5" ht="24">
      <c r="B17" s="250" t="s">
        <v>621</v>
      </c>
      <c r="C17" s="40">
        <v>6156</v>
      </c>
      <c r="D17" s="40">
        <v>2107</v>
      </c>
      <c r="E17" s="41">
        <f t="shared" si="1"/>
        <v>8263</v>
      </c>
    </row>
    <row r="18" spans="2:5" ht="12.75">
      <c r="B18" s="250" t="s">
        <v>581</v>
      </c>
      <c r="C18" s="40">
        <v>95840</v>
      </c>
      <c r="D18" s="40">
        <v>152398</v>
      </c>
      <c r="E18" s="41">
        <f t="shared" si="1"/>
        <v>248238</v>
      </c>
    </row>
    <row r="19" spans="2:5" ht="24">
      <c r="B19" s="250" t="s">
        <v>582</v>
      </c>
      <c r="C19" s="40">
        <v>92786</v>
      </c>
      <c r="D19" s="40">
        <v>36353</v>
      </c>
      <c r="E19" s="41">
        <f t="shared" si="1"/>
        <v>129139</v>
      </c>
    </row>
    <row r="20" spans="2:5" ht="13.5" thickBot="1">
      <c r="B20" s="251" t="s">
        <v>622</v>
      </c>
      <c r="C20" s="304">
        <f>SUM(C13:C19)</f>
        <v>1199963</v>
      </c>
      <c r="D20" s="304">
        <f>SUM(D13:D19)</f>
        <v>526743</v>
      </c>
      <c r="E20" s="43">
        <f t="shared" si="1"/>
        <v>1726706</v>
      </c>
    </row>
    <row r="21" spans="2:5" ht="13.5" thickBot="1">
      <c r="B21" s="375" t="s">
        <v>569</v>
      </c>
      <c r="C21" s="376"/>
      <c r="D21" s="376"/>
      <c r="E21" s="377"/>
    </row>
    <row r="22" spans="2:5" ht="12.75">
      <c r="B22" s="249" t="s">
        <v>583</v>
      </c>
      <c r="C22" s="38">
        <v>3418845</v>
      </c>
      <c r="D22" s="38"/>
      <c r="E22" s="39">
        <f>SUM(C22:D22)</f>
        <v>3418845</v>
      </c>
    </row>
    <row r="23" spans="2:5" ht="12.75">
      <c r="B23" s="250" t="s">
        <v>584</v>
      </c>
      <c r="C23" s="40">
        <v>511164</v>
      </c>
      <c r="D23" s="40">
        <v>263328</v>
      </c>
      <c r="E23" s="41">
        <f>SUM(C23:D23)</f>
        <v>774492</v>
      </c>
    </row>
    <row r="24" spans="2:5" ht="24">
      <c r="B24" s="219" t="s">
        <v>677</v>
      </c>
      <c r="C24" s="40">
        <v>97150</v>
      </c>
      <c r="D24" s="40">
        <v>39664</v>
      </c>
      <c r="E24" s="41">
        <f>SUM(C24:D24)</f>
        <v>136814</v>
      </c>
    </row>
    <row r="25" spans="2:5" ht="24">
      <c r="B25" s="250" t="s">
        <v>681</v>
      </c>
      <c r="C25" s="40">
        <v>949647</v>
      </c>
      <c r="D25" s="40">
        <v>74229</v>
      </c>
      <c r="E25" s="41">
        <f>SUM(C25:D25)</f>
        <v>1023876</v>
      </c>
    </row>
    <row r="26" spans="2:5" ht="12.75">
      <c r="B26" s="250" t="s">
        <v>585</v>
      </c>
      <c r="C26" s="40">
        <v>1491212</v>
      </c>
      <c r="D26" s="40"/>
      <c r="E26" s="41">
        <f>SUM(C26:D26)</f>
        <v>1491212</v>
      </c>
    </row>
    <row r="27" spans="2:5" ht="12.75">
      <c r="B27" s="250" t="s">
        <v>586</v>
      </c>
      <c r="C27" s="40"/>
      <c r="D27" s="40"/>
      <c r="E27" s="41"/>
    </row>
    <row r="28" spans="2:5" ht="12.75">
      <c r="B28" s="250" t="s">
        <v>588</v>
      </c>
      <c r="C28" s="40">
        <v>103672</v>
      </c>
      <c r="D28" s="40">
        <v>98325</v>
      </c>
      <c r="E28" s="41">
        <f>SUM(C28:D28)</f>
        <v>201997</v>
      </c>
    </row>
    <row r="29" spans="2:5" ht="13.5" thickBot="1">
      <c r="B29" s="251" t="s">
        <v>830</v>
      </c>
      <c r="C29" s="304">
        <f>SUM(C22:C28)</f>
        <v>6571690</v>
      </c>
      <c r="D29" s="304">
        <f>SUM(D22:D28)</f>
        <v>475546</v>
      </c>
      <c r="E29" s="43">
        <f>SUM(C29:D29)</f>
        <v>7047236</v>
      </c>
    </row>
    <row r="30" spans="2:5" ht="13.5" thickBot="1">
      <c r="B30" s="375" t="s">
        <v>570</v>
      </c>
      <c r="C30" s="376"/>
      <c r="D30" s="376"/>
      <c r="E30" s="377"/>
    </row>
    <row r="31" spans="2:5" ht="12.75">
      <c r="B31" s="249" t="s">
        <v>589</v>
      </c>
      <c r="C31" s="38">
        <v>104000</v>
      </c>
      <c r="D31" s="285"/>
      <c r="E31" s="39">
        <f>SUM(C31:D31)</f>
        <v>104000</v>
      </c>
    </row>
    <row r="32" spans="2:5" ht="24">
      <c r="B32" s="250" t="s">
        <v>590</v>
      </c>
      <c r="C32" s="40">
        <v>2377479</v>
      </c>
      <c r="D32" s="44"/>
      <c r="E32" s="41">
        <f>SUM(C32:D32)</f>
        <v>2377479</v>
      </c>
    </row>
    <row r="33" spans="2:5" ht="12.75">
      <c r="B33" s="258" t="s">
        <v>591</v>
      </c>
      <c r="C33" s="134">
        <v>490000</v>
      </c>
      <c r="D33" s="133"/>
      <c r="E33" s="305">
        <f>SUM(C33:D33)</f>
        <v>490000</v>
      </c>
    </row>
    <row r="34" spans="2:5" ht="13.5" thickBot="1">
      <c r="B34" s="251" t="s">
        <v>831</v>
      </c>
      <c r="C34" s="304">
        <f>SUM(C31:C33)</f>
        <v>2971479</v>
      </c>
      <c r="D34" s="286"/>
      <c r="E34" s="43">
        <f>SUM(C34:D34)</f>
        <v>2971479</v>
      </c>
    </row>
    <row r="35" spans="2:5" ht="13.5" thickBot="1">
      <c r="B35" s="252" t="s">
        <v>874</v>
      </c>
      <c r="C35" s="47">
        <f>C11+C20+C29+C34</f>
        <v>68748311</v>
      </c>
      <c r="D35" s="47">
        <f>D11+D20+D29+D34</f>
        <v>28779389</v>
      </c>
      <c r="E35" s="48">
        <f>SUM(C35:D35)</f>
        <v>97527700</v>
      </c>
    </row>
    <row r="36" spans="2:5" ht="23.25" customHeight="1">
      <c r="B36" s="394" t="s">
        <v>665</v>
      </c>
      <c r="C36" s="394"/>
      <c r="D36" s="394"/>
      <c r="E36" s="394"/>
    </row>
    <row r="48" ht="12.75">
      <c r="C48" t="s">
        <v>596</v>
      </c>
    </row>
  </sheetData>
  <sheetProtection/>
  <mergeCells count="6">
    <mergeCell ref="B36:E36"/>
    <mergeCell ref="B2:E2"/>
    <mergeCell ref="B4:E4"/>
    <mergeCell ref="B12:E12"/>
    <mergeCell ref="B21:E21"/>
    <mergeCell ref="B30:E30"/>
  </mergeCells>
  <printOptions/>
  <pageMargins left="0.75" right="0.75" top="1" bottom="1" header="0" footer="0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AC9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6.28125" style="0" customWidth="1"/>
    <col min="2" max="2" width="36.140625" style="0" bestFit="1" customWidth="1"/>
    <col min="3" max="3" width="29.28125" style="0" bestFit="1" customWidth="1"/>
    <col min="4" max="4" width="25.140625" style="0" customWidth="1"/>
    <col min="5" max="5" width="19.8515625" style="0" customWidth="1"/>
    <col min="6" max="6" width="26.28125" style="0" customWidth="1"/>
    <col min="7" max="7" width="27.28125" style="0" customWidth="1"/>
    <col min="8" max="8" width="28.00390625" style="0" customWidth="1"/>
    <col min="9" max="9" width="25.140625" style="0" bestFit="1" customWidth="1"/>
    <col min="10" max="10" width="22.8515625" style="0" customWidth="1"/>
    <col min="11" max="11" width="21.57421875" style="0" customWidth="1"/>
    <col min="12" max="12" width="18.140625" style="0" customWidth="1"/>
    <col min="13" max="13" width="18.421875" style="0" customWidth="1"/>
    <col min="14" max="14" width="25.421875" style="0" customWidth="1"/>
    <col min="15" max="16" width="22.28125" style="0" bestFit="1" customWidth="1"/>
    <col min="17" max="17" width="21.7109375" style="0" bestFit="1" customWidth="1"/>
    <col min="18" max="18" width="19.8515625" style="0" customWidth="1"/>
    <col min="19" max="19" width="17.7109375" style="0" bestFit="1" customWidth="1"/>
    <col min="20" max="20" width="19.00390625" style="0" bestFit="1" customWidth="1"/>
    <col min="21" max="21" width="20.8515625" style="0" bestFit="1" customWidth="1"/>
    <col min="22" max="22" width="22.8515625" style="0" bestFit="1" customWidth="1"/>
    <col min="23" max="23" width="24.7109375" style="0" bestFit="1" customWidth="1"/>
    <col min="24" max="24" width="22.00390625" style="0" customWidth="1"/>
    <col min="25" max="25" width="25.140625" style="0" bestFit="1" customWidth="1"/>
    <col min="26" max="26" width="21.7109375" style="0" customWidth="1"/>
    <col min="27" max="27" width="28.57421875" style="0" bestFit="1" customWidth="1"/>
    <col min="28" max="28" width="21.57421875" style="0" customWidth="1"/>
    <col min="29" max="29" width="22.57421875" style="0" bestFit="1" customWidth="1"/>
    <col min="30" max="30" width="15.140625" style="0" customWidth="1"/>
  </cols>
  <sheetData>
    <row r="1" ht="13.5" thickBot="1"/>
    <row r="2" spans="2:29" ht="13.5" customHeight="1" thickBot="1">
      <c r="B2" s="347" t="s">
        <v>221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9"/>
    </row>
    <row r="3" spans="2:29" ht="48.75" thickBot="1">
      <c r="B3" s="178" t="s">
        <v>354</v>
      </c>
      <c r="C3" s="178" t="s">
        <v>782</v>
      </c>
      <c r="D3" s="178" t="s">
        <v>783</v>
      </c>
      <c r="E3" s="157" t="s">
        <v>784</v>
      </c>
      <c r="F3" s="178" t="s">
        <v>785</v>
      </c>
      <c r="G3" s="178" t="s">
        <v>786</v>
      </c>
      <c r="H3" s="178" t="s">
        <v>787</v>
      </c>
      <c r="I3" s="178" t="s">
        <v>788</v>
      </c>
      <c r="J3" s="178" t="s">
        <v>789</v>
      </c>
      <c r="K3" s="178" t="s">
        <v>793</v>
      </c>
      <c r="L3" s="178" t="s">
        <v>620</v>
      </c>
      <c r="M3" s="178" t="s">
        <v>67</v>
      </c>
      <c r="N3" s="178" t="s">
        <v>794</v>
      </c>
      <c r="O3" s="178" t="s">
        <v>781</v>
      </c>
      <c r="P3" s="178" t="s">
        <v>795</v>
      </c>
      <c r="Q3" s="178" t="s">
        <v>796</v>
      </c>
      <c r="R3" s="178" t="s">
        <v>797</v>
      </c>
      <c r="S3" s="178" t="s">
        <v>798</v>
      </c>
      <c r="T3" s="178" t="s">
        <v>799</v>
      </c>
      <c r="U3" s="178" t="s">
        <v>800</v>
      </c>
      <c r="V3" s="178" t="s">
        <v>801</v>
      </c>
      <c r="W3" s="178" t="s">
        <v>802</v>
      </c>
      <c r="X3" s="178" t="s">
        <v>619</v>
      </c>
      <c r="Y3" s="178" t="s">
        <v>803</v>
      </c>
      <c r="Z3" s="178" t="s">
        <v>804</v>
      </c>
      <c r="AA3" s="178" t="s">
        <v>557</v>
      </c>
      <c r="AB3" s="157" t="s">
        <v>68</v>
      </c>
      <c r="AC3" s="37" t="s">
        <v>556</v>
      </c>
    </row>
    <row r="4" spans="2:29" ht="13.5" thickBot="1">
      <c r="B4" s="363" t="s">
        <v>917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5"/>
    </row>
    <row r="5" spans="2:29" ht="12.75">
      <c r="B5" s="257" t="s">
        <v>816</v>
      </c>
      <c r="C5" s="125">
        <v>457800</v>
      </c>
      <c r="D5" s="125">
        <v>3487100</v>
      </c>
      <c r="E5" s="125">
        <v>975300</v>
      </c>
      <c r="F5" s="132"/>
      <c r="G5" s="125">
        <v>199100</v>
      </c>
      <c r="H5" s="125">
        <v>286800</v>
      </c>
      <c r="I5" s="125">
        <v>8195800</v>
      </c>
      <c r="J5" s="125">
        <v>943700</v>
      </c>
      <c r="K5" s="125">
        <v>866800</v>
      </c>
      <c r="L5" s="125">
        <v>401000</v>
      </c>
      <c r="M5" s="125">
        <v>778600</v>
      </c>
      <c r="N5" s="125">
        <v>2800200</v>
      </c>
      <c r="O5" s="125">
        <v>3450000000</v>
      </c>
      <c r="P5" s="125">
        <v>642900</v>
      </c>
      <c r="Q5" s="125">
        <v>3555600</v>
      </c>
      <c r="R5" s="125">
        <v>2127500</v>
      </c>
      <c r="S5" s="125">
        <v>263700</v>
      </c>
      <c r="T5" s="125">
        <v>2049300</v>
      </c>
      <c r="U5" s="125">
        <v>40387700</v>
      </c>
      <c r="V5" s="125">
        <v>851000</v>
      </c>
      <c r="W5" s="125">
        <v>686700</v>
      </c>
      <c r="X5" s="125">
        <v>9331200</v>
      </c>
      <c r="Y5" s="125">
        <v>900000</v>
      </c>
      <c r="Z5" s="125">
        <v>722200</v>
      </c>
      <c r="AA5" s="125">
        <v>3741300</v>
      </c>
      <c r="AB5" s="125">
        <v>1975700</v>
      </c>
      <c r="AC5" s="306">
        <f>SUM(C5:AB5)</f>
        <v>3536627000</v>
      </c>
    </row>
    <row r="6" spans="2:29" ht="12.75" customHeight="1">
      <c r="B6" s="258" t="s">
        <v>815</v>
      </c>
      <c r="C6" s="134">
        <v>32720305</v>
      </c>
      <c r="D6" s="134">
        <v>89283823</v>
      </c>
      <c r="E6" s="134">
        <v>108275152</v>
      </c>
      <c r="F6" s="134">
        <v>76675972</v>
      </c>
      <c r="G6" s="134">
        <v>99290851</v>
      </c>
      <c r="H6" s="134">
        <v>56693095</v>
      </c>
      <c r="I6" s="134">
        <v>163097963</v>
      </c>
      <c r="J6" s="134">
        <v>262592487</v>
      </c>
      <c r="K6" s="134">
        <v>131296829</v>
      </c>
      <c r="L6" s="134">
        <v>102109704</v>
      </c>
      <c r="M6" s="134">
        <v>103783423</v>
      </c>
      <c r="N6" s="134">
        <v>176715891</v>
      </c>
      <c r="O6" s="134">
        <v>5185700310</v>
      </c>
      <c r="P6" s="134">
        <v>117328829</v>
      </c>
      <c r="Q6" s="134">
        <v>184823115</v>
      </c>
      <c r="R6" s="134">
        <v>203334400</v>
      </c>
      <c r="S6" s="134">
        <v>74728178</v>
      </c>
      <c r="T6" s="134">
        <v>48789695</v>
      </c>
      <c r="U6" s="134">
        <v>535079</v>
      </c>
      <c r="V6" s="134">
        <v>166912604</v>
      </c>
      <c r="W6" s="134">
        <v>81382024</v>
      </c>
      <c r="X6" s="134">
        <v>219092103</v>
      </c>
      <c r="Y6" s="134">
        <v>66601372</v>
      </c>
      <c r="Z6" s="134">
        <v>106369891</v>
      </c>
      <c r="AA6" s="134">
        <v>292858018</v>
      </c>
      <c r="AB6" s="134">
        <v>188385587</v>
      </c>
      <c r="AC6" s="305">
        <f>SUM(C6:AB6)</f>
        <v>8339376700</v>
      </c>
    </row>
    <row r="7" spans="2:29" ht="13.5" thickBot="1">
      <c r="B7" s="251" t="s">
        <v>875</v>
      </c>
      <c r="C7" s="42">
        <f>SUM(C5:C6)</f>
        <v>33178105</v>
      </c>
      <c r="D7" s="42">
        <f>SUM(D5:D6)</f>
        <v>92770923</v>
      </c>
      <c r="E7" s="42">
        <f>SUM(E5:E6)</f>
        <v>109250452</v>
      </c>
      <c r="F7" s="42">
        <f aca="true" t="shared" si="0" ref="F7:AB7">SUM(F5:F6)</f>
        <v>76675972</v>
      </c>
      <c r="G7" s="42">
        <f t="shared" si="0"/>
        <v>99489951</v>
      </c>
      <c r="H7" s="42">
        <f t="shared" si="0"/>
        <v>56979895</v>
      </c>
      <c r="I7" s="42">
        <f t="shared" si="0"/>
        <v>171293763</v>
      </c>
      <c r="J7" s="42">
        <f t="shared" si="0"/>
        <v>263536187</v>
      </c>
      <c r="K7" s="42">
        <f t="shared" si="0"/>
        <v>132163629</v>
      </c>
      <c r="L7" s="42">
        <f t="shared" si="0"/>
        <v>102510704</v>
      </c>
      <c r="M7" s="42">
        <f t="shared" si="0"/>
        <v>104562023</v>
      </c>
      <c r="N7" s="42">
        <f t="shared" si="0"/>
        <v>179516091</v>
      </c>
      <c r="O7" s="42">
        <f t="shared" si="0"/>
        <v>8635700310</v>
      </c>
      <c r="P7" s="42">
        <f t="shared" si="0"/>
        <v>117971729</v>
      </c>
      <c r="Q7" s="42">
        <f t="shared" si="0"/>
        <v>188378715</v>
      </c>
      <c r="R7" s="42">
        <f t="shared" si="0"/>
        <v>205461900</v>
      </c>
      <c r="S7" s="42">
        <f t="shared" si="0"/>
        <v>74991878</v>
      </c>
      <c r="T7" s="42">
        <f t="shared" si="0"/>
        <v>50838995</v>
      </c>
      <c r="U7" s="42">
        <f t="shared" si="0"/>
        <v>40922779</v>
      </c>
      <c r="V7" s="42">
        <f t="shared" si="0"/>
        <v>167763604</v>
      </c>
      <c r="W7" s="42">
        <f t="shared" si="0"/>
        <v>82068724</v>
      </c>
      <c r="X7" s="42">
        <f t="shared" si="0"/>
        <v>228423303</v>
      </c>
      <c r="Y7" s="42">
        <f t="shared" si="0"/>
        <v>67501372</v>
      </c>
      <c r="Z7" s="42">
        <f t="shared" si="0"/>
        <v>107092091</v>
      </c>
      <c r="AA7" s="42">
        <f t="shared" si="0"/>
        <v>296599318</v>
      </c>
      <c r="AB7" s="42">
        <f t="shared" si="0"/>
        <v>190361287</v>
      </c>
      <c r="AC7" s="43">
        <f>SUM(C7:AB7)</f>
        <v>11876003700</v>
      </c>
    </row>
    <row r="8" spans="2:29" ht="13.5" thickBot="1">
      <c r="B8" s="252" t="s">
        <v>874</v>
      </c>
      <c r="C8" s="307">
        <f>SUM(C7)</f>
        <v>33178105</v>
      </c>
      <c r="D8" s="307">
        <f aca="true" t="shared" si="1" ref="D8:AB8">SUM(D7)</f>
        <v>92770923</v>
      </c>
      <c r="E8" s="307">
        <f t="shared" si="1"/>
        <v>109250452</v>
      </c>
      <c r="F8" s="307">
        <f t="shared" si="1"/>
        <v>76675972</v>
      </c>
      <c r="G8" s="307">
        <f t="shared" si="1"/>
        <v>99489951</v>
      </c>
      <c r="H8" s="307">
        <f t="shared" si="1"/>
        <v>56979895</v>
      </c>
      <c r="I8" s="307">
        <f t="shared" si="1"/>
        <v>171293763</v>
      </c>
      <c r="J8" s="307">
        <f t="shared" si="1"/>
        <v>263536187</v>
      </c>
      <c r="K8" s="307">
        <f t="shared" si="1"/>
        <v>132163629</v>
      </c>
      <c r="L8" s="307">
        <f t="shared" si="1"/>
        <v>102510704</v>
      </c>
      <c r="M8" s="307">
        <f t="shared" si="1"/>
        <v>104562023</v>
      </c>
      <c r="N8" s="307">
        <f t="shared" si="1"/>
        <v>179516091</v>
      </c>
      <c r="O8" s="307">
        <f t="shared" si="1"/>
        <v>8635700310</v>
      </c>
      <c r="P8" s="307">
        <f t="shared" si="1"/>
        <v>117971729</v>
      </c>
      <c r="Q8" s="307">
        <f t="shared" si="1"/>
        <v>188378715</v>
      </c>
      <c r="R8" s="307">
        <f t="shared" si="1"/>
        <v>205461900</v>
      </c>
      <c r="S8" s="307">
        <f t="shared" si="1"/>
        <v>74991878</v>
      </c>
      <c r="T8" s="307">
        <f t="shared" si="1"/>
        <v>50838995</v>
      </c>
      <c r="U8" s="307">
        <f t="shared" si="1"/>
        <v>40922779</v>
      </c>
      <c r="V8" s="307">
        <f t="shared" si="1"/>
        <v>167763604</v>
      </c>
      <c r="W8" s="307">
        <f t="shared" si="1"/>
        <v>82068724</v>
      </c>
      <c r="X8" s="307">
        <f t="shared" si="1"/>
        <v>228423303</v>
      </c>
      <c r="Y8" s="307">
        <f t="shared" si="1"/>
        <v>67501372</v>
      </c>
      <c r="Z8" s="307">
        <f t="shared" si="1"/>
        <v>107092091</v>
      </c>
      <c r="AA8" s="307">
        <f t="shared" si="1"/>
        <v>296599318</v>
      </c>
      <c r="AB8" s="307">
        <f t="shared" si="1"/>
        <v>190361287</v>
      </c>
      <c r="AC8" s="48">
        <f>SUM(C8:AB8)</f>
        <v>11876003700</v>
      </c>
    </row>
    <row r="9" spans="2:29" ht="12.75">
      <c r="B9" s="397" t="s">
        <v>665</v>
      </c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</row>
  </sheetData>
  <sheetProtection/>
  <mergeCells count="3">
    <mergeCell ref="B9:AC9"/>
    <mergeCell ref="B4:AC4"/>
    <mergeCell ref="B2:AC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52"/>
  <sheetViews>
    <sheetView zoomScale="90" zoomScaleNormal="90" zoomScalePageLayoutView="0" workbookViewId="0" topLeftCell="A1">
      <selection activeCell="AW45" sqref="AW45"/>
    </sheetView>
  </sheetViews>
  <sheetFormatPr defaultColWidth="11.421875" defaultRowHeight="12.75"/>
  <cols>
    <col min="1" max="1" width="3.421875" style="0" customWidth="1"/>
    <col min="2" max="2" width="46.00390625" style="0" customWidth="1"/>
    <col min="3" max="3" width="12.00390625" style="0" bestFit="1" customWidth="1"/>
    <col min="4" max="4" width="13.00390625" style="0" customWidth="1"/>
    <col min="5" max="5" width="14.57421875" style="0" customWidth="1"/>
    <col min="6" max="6" width="13.140625" style="0" bestFit="1" customWidth="1"/>
    <col min="7" max="7" width="12.8515625" style="0" bestFit="1" customWidth="1"/>
    <col min="8" max="8" width="12.140625" style="0" bestFit="1" customWidth="1"/>
    <col min="9" max="9" width="13.00390625" style="0" customWidth="1"/>
    <col min="10" max="10" width="10.8515625" style="0" bestFit="1" customWidth="1"/>
    <col min="11" max="11" width="15.00390625" style="0" bestFit="1" customWidth="1"/>
    <col min="12" max="12" width="13.28125" style="0" bestFit="1" customWidth="1"/>
    <col min="13" max="13" width="9.8515625" style="0" bestFit="1" customWidth="1"/>
    <col min="14" max="14" width="13.28125" style="0" bestFit="1" customWidth="1"/>
    <col min="15" max="15" width="11.7109375" style="0" bestFit="1" customWidth="1"/>
    <col min="16" max="16" width="10.57421875" style="0" bestFit="1" customWidth="1"/>
    <col min="17" max="17" width="11.57421875" style="0" bestFit="1" customWidth="1"/>
    <col min="18" max="18" width="13.28125" style="0" bestFit="1" customWidth="1"/>
    <col min="19" max="19" width="16.140625" style="0" bestFit="1" customWidth="1"/>
    <col min="20" max="20" width="12.8515625" style="0" bestFit="1" customWidth="1"/>
    <col min="21" max="21" width="12.00390625" style="0" bestFit="1" customWidth="1"/>
    <col min="22" max="22" width="11.8515625" style="0" bestFit="1" customWidth="1"/>
    <col min="23" max="23" width="15.28125" style="0" bestFit="1" customWidth="1"/>
    <col min="24" max="24" width="16.28125" style="0" bestFit="1" customWidth="1"/>
    <col min="25" max="25" width="16.140625" style="0" bestFit="1" customWidth="1"/>
    <col min="26" max="26" width="12.00390625" style="0" bestFit="1" customWidth="1"/>
    <col min="27" max="27" width="9.8515625" style="0" bestFit="1" customWidth="1"/>
    <col min="28" max="28" width="10.8515625" style="0" bestFit="1" customWidth="1"/>
    <col min="29" max="29" width="14.57421875" style="0" customWidth="1"/>
    <col min="30" max="30" width="12.28125" style="0" bestFit="1" customWidth="1"/>
    <col min="31" max="31" width="13.8515625" style="0" customWidth="1"/>
    <col min="32" max="32" width="13.28125" style="0" bestFit="1" customWidth="1"/>
    <col min="33" max="33" width="10.7109375" style="0" customWidth="1"/>
    <col min="34" max="34" width="12.57421875" style="0" bestFit="1" customWidth="1"/>
    <col min="35" max="35" width="14.00390625" style="0" bestFit="1" customWidth="1"/>
    <col min="36" max="36" width="13.57421875" style="0" bestFit="1" customWidth="1"/>
    <col min="37" max="37" width="10.57421875" style="0" bestFit="1" customWidth="1"/>
    <col min="38" max="38" width="12.8515625" style="0" bestFit="1" customWidth="1"/>
    <col min="39" max="39" width="13.8515625" style="0" bestFit="1" customWidth="1"/>
    <col min="40" max="40" width="14.00390625" style="0" bestFit="1" customWidth="1"/>
    <col min="41" max="41" width="11.57421875" style="0" bestFit="1" customWidth="1"/>
    <col min="42" max="42" width="12.140625" style="0" bestFit="1" customWidth="1"/>
    <col min="43" max="43" width="12.421875" style="0" customWidth="1"/>
    <col min="44" max="44" width="13.421875" style="0" customWidth="1"/>
    <col min="45" max="45" width="12.28125" style="0" bestFit="1" customWidth="1"/>
    <col min="46" max="46" width="13.28125" style="0" customWidth="1"/>
    <col min="47" max="47" width="12.7109375" style="0" bestFit="1" customWidth="1"/>
    <col min="48" max="48" width="13.57421875" style="0" customWidth="1"/>
    <col min="49" max="49" width="14.8515625" style="0" bestFit="1" customWidth="1"/>
  </cols>
  <sheetData>
    <row r="1" ht="13.5" thickBot="1"/>
    <row r="2" spans="2:49" ht="13.5" thickBot="1">
      <c r="B2" s="347" t="s">
        <v>654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9"/>
    </row>
    <row r="3" spans="2:49" ht="96.75" thickBot="1">
      <c r="B3" s="107" t="s">
        <v>354</v>
      </c>
      <c r="C3" s="107" t="s">
        <v>597</v>
      </c>
      <c r="D3" s="107" t="s">
        <v>907</v>
      </c>
      <c r="E3" s="107" t="s">
        <v>365</v>
      </c>
      <c r="F3" s="107" t="s">
        <v>839</v>
      </c>
      <c r="G3" s="107" t="s">
        <v>1103</v>
      </c>
      <c r="H3" s="107" t="s">
        <v>840</v>
      </c>
      <c r="I3" s="107" t="s">
        <v>841</v>
      </c>
      <c r="J3" s="107" t="s">
        <v>872</v>
      </c>
      <c r="K3" s="107" t="s">
        <v>842</v>
      </c>
      <c r="L3" s="107" t="s">
        <v>843</v>
      </c>
      <c r="M3" s="107" t="s">
        <v>873</v>
      </c>
      <c r="N3" s="107" t="s">
        <v>844</v>
      </c>
      <c r="O3" s="107" t="s">
        <v>845</v>
      </c>
      <c r="P3" s="107" t="s">
        <v>846</v>
      </c>
      <c r="Q3" s="107" t="s">
        <v>847</v>
      </c>
      <c r="R3" s="107" t="s">
        <v>848</v>
      </c>
      <c r="S3" s="107" t="s">
        <v>849</v>
      </c>
      <c r="T3" s="107" t="s">
        <v>850</v>
      </c>
      <c r="U3" s="107" t="s">
        <v>851</v>
      </c>
      <c r="V3" s="108" t="s">
        <v>852</v>
      </c>
      <c r="W3" s="107" t="s">
        <v>853</v>
      </c>
      <c r="X3" s="108" t="s">
        <v>1104</v>
      </c>
      <c r="Y3" s="107" t="s">
        <v>854</v>
      </c>
      <c r="Z3" s="107" t="s">
        <v>855</v>
      </c>
      <c r="AA3" s="107" t="s">
        <v>856</v>
      </c>
      <c r="AB3" s="107" t="s">
        <v>857</v>
      </c>
      <c r="AC3" s="107" t="s">
        <v>858</v>
      </c>
      <c r="AD3" s="107" t="s">
        <v>859</v>
      </c>
      <c r="AE3" s="109" t="s">
        <v>860</v>
      </c>
      <c r="AF3" s="107" t="s">
        <v>861</v>
      </c>
      <c r="AG3" s="110" t="s">
        <v>559</v>
      </c>
      <c r="AH3" s="111" t="s">
        <v>862</v>
      </c>
      <c r="AI3" s="111" t="s">
        <v>863</v>
      </c>
      <c r="AJ3" s="112" t="s">
        <v>109</v>
      </c>
      <c r="AK3" s="107" t="s">
        <v>864</v>
      </c>
      <c r="AL3" s="107" t="s">
        <v>1105</v>
      </c>
      <c r="AM3" s="109" t="s">
        <v>865</v>
      </c>
      <c r="AN3" s="107" t="s">
        <v>1031</v>
      </c>
      <c r="AO3" s="107" t="s">
        <v>1106</v>
      </c>
      <c r="AP3" s="107" t="s">
        <v>866</v>
      </c>
      <c r="AQ3" s="107" t="s">
        <v>867</v>
      </c>
      <c r="AR3" s="107" t="s">
        <v>868</v>
      </c>
      <c r="AS3" s="107" t="s">
        <v>869</v>
      </c>
      <c r="AT3" s="107" t="s">
        <v>558</v>
      </c>
      <c r="AU3" s="107" t="s">
        <v>870</v>
      </c>
      <c r="AV3" s="107" t="s">
        <v>871</v>
      </c>
      <c r="AW3" s="107" t="s">
        <v>547</v>
      </c>
    </row>
    <row r="4" spans="2:49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52"/>
    </row>
    <row r="5" spans="2:256" ht="13.5" customHeight="1">
      <c r="B5" s="217" t="s">
        <v>571</v>
      </c>
      <c r="C5" s="69">
        <v>7409673</v>
      </c>
      <c r="D5" s="69">
        <v>7096263</v>
      </c>
      <c r="E5" s="69">
        <v>2150072</v>
      </c>
      <c r="F5" s="69">
        <v>6366358</v>
      </c>
      <c r="G5" s="69">
        <v>5947103</v>
      </c>
      <c r="H5" s="69">
        <v>2023211</v>
      </c>
      <c r="I5" s="69">
        <v>3551670</v>
      </c>
      <c r="J5" s="69">
        <v>28545142</v>
      </c>
      <c r="K5" s="69">
        <v>3837105</v>
      </c>
      <c r="L5" s="69">
        <v>9309843</v>
      </c>
      <c r="M5" s="69">
        <v>2505494</v>
      </c>
      <c r="N5" s="69">
        <v>3955337</v>
      </c>
      <c r="O5" s="69">
        <v>2007551</v>
      </c>
      <c r="P5" s="69">
        <v>7712222</v>
      </c>
      <c r="Q5" s="69">
        <v>3324051</v>
      </c>
      <c r="R5" s="69">
        <v>5502171</v>
      </c>
      <c r="S5" s="69">
        <v>13977605</v>
      </c>
      <c r="T5" s="69">
        <v>4966506</v>
      </c>
      <c r="U5" s="69">
        <v>3956152</v>
      </c>
      <c r="V5" s="69">
        <v>4596215</v>
      </c>
      <c r="W5" s="69">
        <v>2569941</v>
      </c>
      <c r="X5" s="69">
        <v>25800761</v>
      </c>
      <c r="Y5" s="69">
        <v>2809367</v>
      </c>
      <c r="Z5" s="69">
        <v>3031624</v>
      </c>
      <c r="AA5" s="69">
        <v>1504250</v>
      </c>
      <c r="AB5" s="69">
        <v>20061415</v>
      </c>
      <c r="AC5" s="69">
        <v>8682016</v>
      </c>
      <c r="AD5" s="69">
        <v>21443490</v>
      </c>
      <c r="AE5" s="69">
        <v>6172662</v>
      </c>
      <c r="AF5" s="69">
        <v>2561992</v>
      </c>
      <c r="AG5" s="69">
        <v>9850998</v>
      </c>
      <c r="AH5" s="69">
        <v>2267035</v>
      </c>
      <c r="AI5" s="69">
        <v>3409453</v>
      </c>
      <c r="AJ5" s="69">
        <v>6553516</v>
      </c>
      <c r="AK5" s="69">
        <v>12154883</v>
      </c>
      <c r="AL5" s="69">
        <v>3471074</v>
      </c>
      <c r="AM5" s="69">
        <v>2645347</v>
      </c>
      <c r="AN5" s="69"/>
      <c r="AO5" s="69">
        <v>39497011</v>
      </c>
      <c r="AP5" s="69">
        <v>10177851</v>
      </c>
      <c r="AQ5" s="69">
        <v>10425827</v>
      </c>
      <c r="AR5" s="69">
        <v>219720839</v>
      </c>
      <c r="AS5" s="69">
        <v>330955418</v>
      </c>
      <c r="AT5" s="69">
        <v>896351</v>
      </c>
      <c r="AU5" s="69">
        <v>3087540</v>
      </c>
      <c r="AV5" s="69">
        <v>9453319</v>
      </c>
      <c r="AW5" s="100">
        <f aca="true" t="shared" si="0" ref="AW5:AW12">SUM(C5:AV5)</f>
        <v>887943724</v>
      </c>
      <c r="IV5" s="322">
        <f>SUM(AW5)</f>
        <v>887943724</v>
      </c>
    </row>
    <row r="6" spans="2:51" ht="12.75">
      <c r="B6" s="218" t="s">
        <v>572</v>
      </c>
      <c r="C6" s="71">
        <v>14889396</v>
      </c>
      <c r="D6" s="71">
        <v>2531904</v>
      </c>
      <c r="E6" s="71">
        <v>1791387</v>
      </c>
      <c r="F6" s="71"/>
      <c r="G6" s="71">
        <v>709451</v>
      </c>
      <c r="H6" s="71">
        <v>939431</v>
      </c>
      <c r="I6" s="71">
        <v>6070434</v>
      </c>
      <c r="J6" s="71">
        <v>13284632</v>
      </c>
      <c r="K6" s="71">
        <v>1262672</v>
      </c>
      <c r="L6" s="71">
        <v>1493621</v>
      </c>
      <c r="M6" s="71">
        <v>533027</v>
      </c>
      <c r="N6" s="71">
        <v>2910081</v>
      </c>
      <c r="O6" s="71"/>
      <c r="P6" s="71">
        <v>664937</v>
      </c>
      <c r="Q6" s="71"/>
      <c r="R6" s="71">
        <v>5601566</v>
      </c>
      <c r="S6" s="71">
        <v>732963</v>
      </c>
      <c r="T6" s="71">
        <v>985731</v>
      </c>
      <c r="U6" s="71">
        <v>2604817</v>
      </c>
      <c r="V6" s="71"/>
      <c r="W6" s="71">
        <v>3232245</v>
      </c>
      <c r="X6" s="71">
        <v>911246</v>
      </c>
      <c r="Y6" s="71"/>
      <c r="Z6" s="71"/>
      <c r="AA6" s="71">
        <v>1585512</v>
      </c>
      <c r="AB6" s="71">
        <v>57188486</v>
      </c>
      <c r="AC6" s="71">
        <v>601312</v>
      </c>
      <c r="AD6" s="71">
        <v>5245758</v>
      </c>
      <c r="AE6" s="71">
        <v>635838</v>
      </c>
      <c r="AF6" s="71">
        <v>861178</v>
      </c>
      <c r="AG6" s="71">
        <v>4470101</v>
      </c>
      <c r="AH6" s="71">
        <v>1186299</v>
      </c>
      <c r="AI6" s="71">
        <v>1334368</v>
      </c>
      <c r="AJ6" s="71">
        <v>260270</v>
      </c>
      <c r="AK6" s="71">
        <v>4470250</v>
      </c>
      <c r="AL6" s="71">
        <v>898100</v>
      </c>
      <c r="AM6" s="71"/>
      <c r="AN6" s="71"/>
      <c r="AO6" s="71">
        <v>1078758</v>
      </c>
      <c r="AP6" s="71">
        <v>464969</v>
      </c>
      <c r="AQ6" s="71"/>
      <c r="AR6" s="71">
        <v>941072</v>
      </c>
      <c r="AS6" s="71">
        <v>16075075</v>
      </c>
      <c r="AT6" s="71">
        <v>663674</v>
      </c>
      <c r="AU6" s="71">
        <v>423379</v>
      </c>
      <c r="AV6" s="71">
        <v>10494477</v>
      </c>
      <c r="AW6" s="99">
        <f t="shared" si="0"/>
        <v>170028417</v>
      </c>
      <c r="AY6" t="s">
        <v>596</v>
      </c>
    </row>
    <row r="7" spans="2:49" ht="12.75">
      <c r="B7" s="218" t="s">
        <v>573</v>
      </c>
      <c r="C7" s="71">
        <v>1339481</v>
      </c>
      <c r="D7" s="71">
        <v>1478336</v>
      </c>
      <c r="E7" s="71">
        <v>527116</v>
      </c>
      <c r="F7" s="71">
        <v>1370759</v>
      </c>
      <c r="G7" s="71">
        <v>1444708</v>
      </c>
      <c r="H7" s="71">
        <v>588178</v>
      </c>
      <c r="I7" s="71">
        <v>1119945</v>
      </c>
      <c r="J7" s="71">
        <v>3761448</v>
      </c>
      <c r="K7" s="71">
        <v>908195</v>
      </c>
      <c r="L7" s="71">
        <v>1433220</v>
      </c>
      <c r="M7" s="71">
        <v>699956</v>
      </c>
      <c r="N7" s="71">
        <v>943174</v>
      </c>
      <c r="O7" s="71">
        <v>595827</v>
      </c>
      <c r="P7" s="71">
        <v>1464367</v>
      </c>
      <c r="Q7" s="71">
        <v>958951</v>
      </c>
      <c r="R7" s="71">
        <v>689712</v>
      </c>
      <c r="S7" s="71">
        <v>1943948</v>
      </c>
      <c r="T7" s="71">
        <v>1023927</v>
      </c>
      <c r="U7" s="71">
        <v>892654</v>
      </c>
      <c r="V7" s="71">
        <v>1086161</v>
      </c>
      <c r="W7" s="71">
        <v>697886</v>
      </c>
      <c r="X7" s="71">
        <v>3124662</v>
      </c>
      <c r="Y7" s="71">
        <v>686343</v>
      </c>
      <c r="Z7" s="71">
        <v>648164</v>
      </c>
      <c r="AA7" s="71">
        <v>565998</v>
      </c>
      <c r="AB7" s="71">
        <v>2482303</v>
      </c>
      <c r="AC7" s="71">
        <v>1330599</v>
      </c>
      <c r="AD7" s="71">
        <v>2345363</v>
      </c>
      <c r="AE7" s="71">
        <v>1223339</v>
      </c>
      <c r="AF7" s="71">
        <v>824357</v>
      </c>
      <c r="AG7" s="71">
        <v>1369916</v>
      </c>
      <c r="AH7" s="71">
        <v>757037</v>
      </c>
      <c r="AI7" s="71">
        <v>817353</v>
      </c>
      <c r="AJ7" s="71">
        <v>1360821</v>
      </c>
      <c r="AK7" s="71">
        <v>1430240</v>
      </c>
      <c r="AL7" s="71">
        <v>745137</v>
      </c>
      <c r="AM7" s="71">
        <v>819607</v>
      </c>
      <c r="AN7" s="71"/>
      <c r="AO7" s="71">
        <v>6061647</v>
      </c>
      <c r="AP7" s="71">
        <v>2132690</v>
      </c>
      <c r="AQ7" s="71">
        <v>1237108</v>
      </c>
      <c r="AR7" s="71">
        <v>143690570</v>
      </c>
      <c r="AS7" s="71">
        <v>52353681</v>
      </c>
      <c r="AT7" s="71">
        <v>206653</v>
      </c>
      <c r="AU7" s="71">
        <v>639691</v>
      </c>
      <c r="AV7" s="71">
        <v>1413212</v>
      </c>
      <c r="AW7" s="99">
        <f t="shared" si="0"/>
        <v>253234440</v>
      </c>
    </row>
    <row r="8" spans="2:49" ht="24">
      <c r="B8" s="218" t="s">
        <v>574</v>
      </c>
      <c r="C8" s="71">
        <v>5123169</v>
      </c>
      <c r="D8" s="71">
        <v>3603859</v>
      </c>
      <c r="E8" s="71">
        <v>1328147</v>
      </c>
      <c r="F8" s="71">
        <v>3563952</v>
      </c>
      <c r="G8" s="71">
        <v>4288575</v>
      </c>
      <c r="H8" s="71">
        <v>1393446</v>
      </c>
      <c r="I8" s="71">
        <v>2517697</v>
      </c>
      <c r="J8" s="71">
        <v>15459901</v>
      </c>
      <c r="K8" s="71">
        <v>2373515</v>
      </c>
      <c r="L8" s="71">
        <v>5245545</v>
      </c>
      <c r="M8" s="71">
        <v>1556266</v>
      </c>
      <c r="N8" s="71">
        <v>2544925</v>
      </c>
      <c r="O8" s="71">
        <v>1419287</v>
      </c>
      <c r="P8" s="71">
        <v>5288938</v>
      </c>
      <c r="Q8" s="71">
        <v>2126049</v>
      </c>
      <c r="R8" s="71">
        <v>1793627</v>
      </c>
      <c r="S8" s="71">
        <v>6061103</v>
      </c>
      <c r="T8" s="71">
        <v>2780700</v>
      </c>
      <c r="U8" s="71">
        <v>2513683</v>
      </c>
      <c r="V8" s="71">
        <v>2861813</v>
      </c>
      <c r="W8" s="71">
        <v>1665080</v>
      </c>
      <c r="X8" s="71">
        <v>12112070</v>
      </c>
      <c r="Y8" s="71">
        <v>1650186</v>
      </c>
      <c r="Z8" s="71">
        <v>1821286</v>
      </c>
      <c r="AA8" s="71">
        <v>1172899</v>
      </c>
      <c r="AB8" s="71">
        <v>10509406</v>
      </c>
      <c r="AC8" s="71">
        <v>5311874</v>
      </c>
      <c r="AD8" s="71">
        <v>9539387</v>
      </c>
      <c r="AE8" s="71">
        <v>3872049</v>
      </c>
      <c r="AF8" s="71">
        <v>1706867</v>
      </c>
      <c r="AG8" s="71">
        <v>5030110</v>
      </c>
      <c r="AH8" s="71">
        <v>1636469</v>
      </c>
      <c r="AI8" s="71">
        <v>2037373</v>
      </c>
      <c r="AJ8" s="71">
        <v>4265211</v>
      </c>
      <c r="AK8" s="71">
        <v>4846927</v>
      </c>
      <c r="AL8" s="71">
        <v>1879675</v>
      </c>
      <c r="AM8" s="71">
        <v>1983201</v>
      </c>
      <c r="AN8" s="71"/>
      <c r="AO8" s="71">
        <v>21442821</v>
      </c>
      <c r="AP8" s="71">
        <v>5775646</v>
      </c>
      <c r="AQ8" s="71">
        <v>4434477</v>
      </c>
      <c r="AR8" s="71">
        <v>145522739</v>
      </c>
      <c r="AS8" s="71">
        <v>168331703</v>
      </c>
      <c r="AT8" s="71">
        <v>431930</v>
      </c>
      <c r="AU8" s="71">
        <v>1999196</v>
      </c>
      <c r="AV8" s="71">
        <v>4954149</v>
      </c>
      <c r="AW8" s="99">
        <f t="shared" si="0"/>
        <v>497776928</v>
      </c>
    </row>
    <row r="9" spans="2:49" ht="13.5" customHeight="1">
      <c r="B9" s="218" t="s">
        <v>575</v>
      </c>
      <c r="C9" s="71">
        <v>22021855</v>
      </c>
      <c r="D9" s="71">
        <v>9860929</v>
      </c>
      <c r="E9" s="71">
        <v>4713428</v>
      </c>
      <c r="F9" s="71">
        <v>10780057</v>
      </c>
      <c r="G9" s="71">
        <v>16413467</v>
      </c>
      <c r="H9" s="71">
        <v>5028078</v>
      </c>
      <c r="I9" s="71">
        <v>10364914</v>
      </c>
      <c r="J9" s="71">
        <v>34680837</v>
      </c>
      <c r="K9" s="71">
        <v>8097279</v>
      </c>
      <c r="L9" s="71">
        <v>14502534</v>
      </c>
      <c r="M9" s="71">
        <v>5453519</v>
      </c>
      <c r="N9" s="71">
        <v>8662698</v>
      </c>
      <c r="O9" s="71">
        <v>5023489</v>
      </c>
      <c r="P9" s="71">
        <v>17421544</v>
      </c>
      <c r="Q9" s="71">
        <v>5886443</v>
      </c>
      <c r="R9" s="71">
        <v>7445515</v>
      </c>
      <c r="S9" s="71">
        <v>14244239</v>
      </c>
      <c r="T9" s="71">
        <v>7734182</v>
      </c>
      <c r="U9" s="71">
        <v>7483433</v>
      </c>
      <c r="V9" s="71">
        <v>8091058</v>
      </c>
      <c r="W9" s="71">
        <v>5902048</v>
      </c>
      <c r="X9" s="71">
        <v>30982514</v>
      </c>
      <c r="Y9" s="71">
        <v>4988600</v>
      </c>
      <c r="Z9" s="71">
        <v>4978025</v>
      </c>
      <c r="AA9" s="71">
        <v>5481678</v>
      </c>
      <c r="AB9" s="71">
        <v>31229452</v>
      </c>
      <c r="AC9" s="71">
        <v>15318218</v>
      </c>
      <c r="AD9" s="71">
        <v>23623295</v>
      </c>
      <c r="AE9" s="71">
        <v>12001258</v>
      </c>
      <c r="AF9" s="71">
        <v>6834305</v>
      </c>
      <c r="AG9" s="71">
        <v>14584642</v>
      </c>
      <c r="AH9" s="71">
        <v>6525851</v>
      </c>
      <c r="AI9" s="71">
        <v>5763835</v>
      </c>
      <c r="AJ9" s="71">
        <v>14596035</v>
      </c>
      <c r="AK9" s="71">
        <v>12023833</v>
      </c>
      <c r="AL9" s="71">
        <v>5589379</v>
      </c>
      <c r="AM9" s="71">
        <v>7711236</v>
      </c>
      <c r="AN9" s="71"/>
      <c r="AO9" s="71">
        <v>70873411</v>
      </c>
      <c r="AP9" s="71">
        <v>17152111</v>
      </c>
      <c r="AQ9" s="71">
        <v>11172574</v>
      </c>
      <c r="AR9" s="71">
        <v>445511242</v>
      </c>
      <c r="AS9" s="71">
        <v>327573746</v>
      </c>
      <c r="AT9" s="71">
        <v>1215941</v>
      </c>
      <c r="AU9" s="71">
        <v>5266443</v>
      </c>
      <c r="AV9" s="71">
        <v>9231442</v>
      </c>
      <c r="AW9" s="99">
        <f t="shared" si="0"/>
        <v>1320040612</v>
      </c>
    </row>
    <row r="10" spans="2:49" ht="12.75">
      <c r="B10" s="218" t="s">
        <v>576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>
        <v>2500008</v>
      </c>
      <c r="AR10" s="71"/>
      <c r="AS10" s="71"/>
      <c r="AT10" s="71"/>
      <c r="AU10" s="71"/>
      <c r="AV10" s="71"/>
      <c r="AW10" s="99">
        <f t="shared" si="0"/>
        <v>2500008</v>
      </c>
    </row>
    <row r="11" spans="2:49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>
        <v>104205300</v>
      </c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99">
        <f t="shared" si="0"/>
        <v>104205300</v>
      </c>
    </row>
    <row r="12" spans="2:49" ht="13.5" thickBot="1">
      <c r="B12" s="220" t="s">
        <v>353</v>
      </c>
      <c r="C12" s="76">
        <f aca="true" t="shared" si="1" ref="C12:AV12">SUM(C5:C11)</f>
        <v>50783574</v>
      </c>
      <c r="D12" s="76">
        <f t="shared" si="1"/>
        <v>24571291</v>
      </c>
      <c r="E12" s="76">
        <f t="shared" si="1"/>
        <v>10510150</v>
      </c>
      <c r="F12" s="76">
        <f t="shared" si="1"/>
        <v>22081126</v>
      </c>
      <c r="G12" s="76">
        <f t="shared" si="1"/>
        <v>28803304</v>
      </c>
      <c r="H12" s="76">
        <f t="shared" si="1"/>
        <v>9972344</v>
      </c>
      <c r="I12" s="76">
        <f t="shared" si="1"/>
        <v>23624660</v>
      </c>
      <c r="J12" s="76">
        <f t="shared" si="1"/>
        <v>95731960</v>
      </c>
      <c r="K12" s="76">
        <f t="shared" si="1"/>
        <v>16478766</v>
      </c>
      <c r="L12" s="76">
        <f t="shared" si="1"/>
        <v>31984763</v>
      </c>
      <c r="M12" s="76">
        <f t="shared" si="1"/>
        <v>10748262</v>
      </c>
      <c r="N12" s="76">
        <f t="shared" si="1"/>
        <v>19016215</v>
      </c>
      <c r="O12" s="76">
        <f t="shared" si="1"/>
        <v>9046154</v>
      </c>
      <c r="P12" s="76">
        <f t="shared" si="1"/>
        <v>32552008</v>
      </c>
      <c r="Q12" s="76">
        <f t="shared" si="1"/>
        <v>12295494</v>
      </c>
      <c r="R12" s="76">
        <f t="shared" si="1"/>
        <v>21032591</v>
      </c>
      <c r="S12" s="76">
        <f t="shared" si="1"/>
        <v>36959858</v>
      </c>
      <c r="T12" s="76">
        <f t="shared" si="1"/>
        <v>17491046</v>
      </c>
      <c r="U12" s="76">
        <f t="shared" si="1"/>
        <v>17450739</v>
      </c>
      <c r="V12" s="76">
        <f t="shared" si="1"/>
        <v>16635247</v>
      </c>
      <c r="W12" s="76">
        <f t="shared" si="1"/>
        <v>14067200</v>
      </c>
      <c r="X12" s="76">
        <f t="shared" si="1"/>
        <v>72931253</v>
      </c>
      <c r="Y12" s="76">
        <f t="shared" si="1"/>
        <v>10134496</v>
      </c>
      <c r="Z12" s="76">
        <f t="shared" si="1"/>
        <v>10479099</v>
      </c>
      <c r="AA12" s="76">
        <f t="shared" si="1"/>
        <v>10310337</v>
      </c>
      <c r="AB12" s="76">
        <f t="shared" si="1"/>
        <v>225676362</v>
      </c>
      <c r="AC12" s="76">
        <f t="shared" si="1"/>
        <v>31244019</v>
      </c>
      <c r="AD12" s="76">
        <f t="shared" si="1"/>
        <v>62197293</v>
      </c>
      <c r="AE12" s="76">
        <f t="shared" si="1"/>
        <v>23905146</v>
      </c>
      <c r="AF12" s="76">
        <f t="shared" si="1"/>
        <v>12788699</v>
      </c>
      <c r="AG12" s="76">
        <f t="shared" si="1"/>
        <v>35305767</v>
      </c>
      <c r="AH12" s="76">
        <f t="shared" si="1"/>
        <v>12372691</v>
      </c>
      <c r="AI12" s="76">
        <f t="shared" si="1"/>
        <v>13362382</v>
      </c>
      <c r="AJ12" s="76">
        <f t="shared" si="1"/>
        <v>27035853</v>
      </c>
      <c r="AK12" s="76">
        <f t="shared" si="1"/>
        <v>34926133</v>
      </c>
      <c r="AL12" s="76">
        <f t="shared" si="1"/>
        <v>12583365</v>
      </c>
      <c r="AM12" s="76">
        <f t="shared" si="1"/>
        <v>13159391</v>
      </c>
      <c r="AN12" s="76"/>
      <c r="AO12" s="76">
        <f t="shared" si="1"/>
        <v>138953648</v>
      </c>
      <c r="AP12" s="76">
        <f t="shared" si="1"/>
        <v>35703267</v>
      </c>
      <c r="AQ12" s="76">
        <f t="shared" si="1"/>
        <v>29769994</v>
      </c>
      <c r="AR12" s="76">
        <f t="shared" si="1"/>
        <v>955386462</v>
      </c>
      <c r="AS12" s="76">
        <f t="shared" si="1"/>
        <v>895289623</v>
      </c>
      <c r="AT12" s="76">
        <f t="shared" si="1"/>
        <v>3414549</v>
      </c>
      <c r="AU12" s="76">
        <f t="shared" si="1"/>
        <v>11416249</v>
      </c>
      <c r="AV12" s="76">
        <f t="shared" si="1"/>
        <v>35546599</v>
      </c>
      <c r="AW12" s="68">
        <f t="shared" si="0"/>
        <v>3235729429</v>
      </c>
    </row>
    <row r="13" spans="2:49" ht="13.5" thickBot="1">
      <c r="B13" s="353" t="s">
        <v>1083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5"/>
    </row>
    <row r="14" spans="2:49" ht="13.5" customHeight="1">
      <c r="B14" s="217" t="s">
        <v>577</v>
      </c>
      <c r="C14" s="69">
        <v>150000</v>
      </c>
      <c r="D14" s="69">
        <v>1400000</v>
      </c>
      <c r="E14" s="69">
        <v>7733700</v>
      </c>
      <c r="F14" s="69"/>
      <c r="G14" s="69"/>
      <c r="H14" s="69"/>
      <c r="I14" s="69"/>
      <c r="J14" s="69"/>
      <c r="K14" s="69">
        <v>30000</v>
      </c>
      <c r="L14" s="69">
        <v>36000</v>
      </c>
      <c r="M14" s="69"/>
      <c r="N14" s="69"/>
      <c r="O14" s="69">
        <v>20000</v>
      </c>
      <c r="P14" s="69"/>
      <c r="Q14" s="69"/>
      <c r="R14" s="69"/>
      <c r="S14" s="69"/>
      <c r="T14" s="69"/>
      <c r="U14" s="69"/>
      <c r="V14" s="69">
        <v>30000</v>
      </c>
      <c r="W14" s="69"/>
      <c r="X14" s="69">
        <v>32000</v>
      </c>
      <c r="Y14" s="69">
        <v>5000</v>
      </c>
      <c r="Z14" s="69"/>
      <c r="AA14" s="69"/>
      <c r="AB14" s="69">
        <v>274800</v>
      </c>
      <c r="AC14" s="69">
        <v>30000</v>
      </c>
      <c r="AD14" s="69">
        <v>926300</v>
      </c>
      <c r="AE14" s="69"/>
      <c r="AF14" s="69"/>
      <c r="AG14" s="69">
        <v>55000</v>
      </c>
      <c r="AH14" s="69"/>
      <c r="AI14" s="69"/>
      <c r="AJ14" s="69">
        <v>30000</v>
      </c>
      <c r="AK14" s="69"/>
      <c r="AL14" s="69">
        <v>500000</v>
      </c>
      <c r="AM14" s="69"/>
      <c r="AN14" s="69"/>
      <c r="AO14" s="69"/>
      <c r="AP14" s="69"/>
      <c r="AQ14" s="69">
        <v>508500</v>
      </c>
      <c r="AR14" s="69">
        <v>4750065</v>
      </c>
      <c r="AS14" s="69">
        <v>13141700</v>
      </c>
      <c r="AT14" s="69"/>
      <c r="AU14" s="69">
        <v>1600</v>
      </c>
      <c r="AV14" s="69"/>
      <c r="AW14" s="100">
        <f aca="true" t="shared" si="2" ref="AW14:AW22">SUM(C14:AV14)</f>
        <v>29654665</v>
      </c>
    </row>
    <row r="15" spans="2:49" ht="12.75">
      <c r="B15" s="218" t="s">
        <v>578</v>
      </c>
      <c r="C15" s="71">
        <v>1352200</v>
      </c>
      <c r="D15" s="71"/>
      <c r="E15" s="71">
        <v>18000</v>
      </c>
      <c r="F15" s="71">
        <v>20000</v>
      </c>
      <c r="G15" s="71">
        <v>55800</v>
      </c>
      <c r="H15" s="71">
        <v>11520</v>
      </c>
      <c r="I15" s="71">
        <v>25000</v>
      </c>
      <c r="J15" s="71">
        <v>56931</v>
      </c>
      <c r="K15" s="71">
        <v>26000</v>
      </c>
      <c r="L15" s="71">
        <v>25000</v>
      </c>
      <c r="M15" s="71">
        <v>28800</v>
      </c>
      <c r="N15" s="71">
        <v>10000</v>
      </c>
      <c r="O15" s="71">
        <v>7380</v>
      </c>
      <c r="P15" s="71">
        <v>75500</v>
      </c>
      <c r="Q15" s="71">
        <v>30000</v>
      </c>
      <c r="R15" s="71">
        <v>47560</v>
      </c>
      <c r="S15" s="71">
        <v>10000</v>
      </c>
      <c r="T15" s="71">
        <v>10000</v>
      </c>
      <c r="U15" s="71">
        <v>40000</v>
      </c>
      <c r="V15" s="71"/>
      <c r="W15" s="71">
        <v>100320</v>
      </c>
      <c r="X15" s="71">
        <v>20000</v>
      </c>
      <c r="Y15" s="71">
        <v>14400</v>
      </c>
      <c r="Z15" s="71">
        <v>10000</v>
      </c>
      <c r="AA15" s="71">
        <v>150000</v>
      </c>
      <c r="AB15" s="71">
        <v>990000</v>
      </c>
      <c r="AC15" s="71"/>
      <c r="AD15" s="71">
        <v>940000</v>
      </c>
      <c r="AE15" s="71">
        <v>20000</v>
      </c>
      <c r="AF15" s="71">
        <v>33000</v>
      </c>
      <c r="AG15" s="71">
        <v>21600</v>
      </c>
      <c r="AH15" s="71"/>
      <c r="AI15" s="71">
        <v>10000</v>
      </c>
      <c r="AJ15" s="71"/>
      <c r="AK15" s="71">
        <v>30000</v>
      </c>
      <c r="AL15" s="71">
        <v>20000</v>
      </c>
      <c r="AM15" s="71"/>
      <c r="AN15" s="71"/>
      <c r="AO15" s="71">
        <v>10000</v>
      </c>
      <c r="AP15" s="71">
        <v>30000</v>
      </c>
      <c r="AQ15" s="71">
        <v>3360</v>
      </c>
      <c r="AR15" s="71">
        <v>6318428</v>
      </c>
      <c r="AS15" s="71">
        <v>25355000</v>
      </c>
      <c r="AT15" s="71">
        <v>11520</v>
      </c>
      <c r="AU15" s="71">
        <v>10000</v>
      </c>
      <c r="AV15" s="71">
        <v>280000</v>
      </c>
      <c r="AW15" s="99">
        <f t="shared" si="2"/>
        <v>36227319</v>
      </c>
    </row>
    <row r="16" spans="2:49" ht="12.75">
      <c r="B16" s="218" t="s">
        <v>579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>
        <v>23145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>
        <v>62000</v>
      </c>
      <c r="AC16" s="71"/>
      <c r="AD16" s="71">
        <v>330000</v>
      </c>
      <c r="AE16" s="71">
        <v>150000</v>
      </c>
      <c r="AF16" s="71"/>
      <c r="AG16" s="71"/>
      <c r="AH16" s="71"/>
      <c r="AI16" s="71"/>
      <c r="AJ16" s="71"/>
      <c r="AL16" s="71"/>
      <c r="AM16" s="71"/>
      <c r="AN16" s="71"/>
      <c r="AO16" s="71"/>
      <c r="AP16" s="71"/>
      <c r="AQ16" s="71">
        <v>170000</v>
      </c>
      <c r="AR16" s="71">
        <v>5629353</v>
      </c>
      <c r="AS16" s="71">
        <v>10565800</v>
      </c>
      <c r="AT16" s="71"/>
      <c r="AU16" s="71"/>
      <c r="AV16" s="71"/>
      <c r="AW16" s="99">
        <f t="shared" si="2"/>
        <v>16930298</v>
      </c>
    </row>
    <row r="17" spans="2:49" ht="12.75">
      <c r="B17" s="218" t="s">
        <v>580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R17" s="71"/>
      <c r="S17" s="71"/>
      <c r="T17" s="71"/>
      <c r="U17" s="71"/>
      <c r="V17" s="71"/>
      <c r="W17" s="71"/>
      <c r="X17" s="71">
        <v>20000</v>
      </c>
      <c r="Y17" s="71"/>
      <c r="Z17" s="71"/>
      <c r="AA17" s="71"/>
      <c r="AB17" s="71">
        <v>15000</v>
      </c>
      <c r="AC17" s="71"/>
      <c r="AD17" s="71">
        <v>500000</v>
      </c>
      <c r="AE17" s="71"/>
      <c r="AF17" s="71"/>
      <c r="AG17" s="71"/>
      <c r="AH17" s="71"/>
      <c r="AI17" s="71"/>
      <c r="AJ17" s="71"/>
      <c r="AK17" s="71">
        <v>7000</v>
      </c>
      <c r="AL17" s="71"/>
      <c r="AM17" s="71"/>
      <c r="AN17" s="71"/>
      <c r="AO17" s="71"/>
      <c r="AP17" s="71"/>
      <c r="AQ17" s="71">
        <v>220000</v>
      </c>
      <c r="AR17" s="71">
        <v>3630884</v>
      </c>
      <c r="AS17" s="71">
        <v>10330300</v>
      </c>
      <c r="AT17" s="71"/>
      <c r="AU17" s="71"/>
      <c r="AV17" s="71"/>
      <c r="AW17" s="99">
        <f t="shared" si="2"/>
        <v>14723184</v>
      </c>
    </row>
    <row r="18" spans="2:49" ht="24">
      <c r="B18" s="218" t="s">
        <v>592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13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>
        <v>175000</v>
      </c>
      <c r="AC18" s="71"/>
      <c r="AD18" s="71">
        <v>165000</v>
      </c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>
        <v>30000</v>
      </c>
      <c r="AR18" s="71">
        <v>560546</v>
      </c>
      <c r="AS18" s="71">
        <v>6180200</v>
      </c>
      <c r="AT18" s="71"/>
      <c r="AU18" s="71"/>
      <c r="AV18" s="71"/>
      <c r="AW18" s="99">
        <f t="shared" si="2"/>
        <v>7110746</v>
      </c>
    </row>
    <row r="19" spans="2:49" ht="12.75">
      <c r="B19" s="218" t="s">
        <v>581</v>
      </c>
      <c r="C19" s="71"/>
      <c r="D19" s="71"/>
      <c r="E19" s="71">
        <v>7960000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>
        <v>300000</v>
      </c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>
        <v>15111726</v>
      </c>
      <c r="AS19" s="71">
        <v>32122000</v>
      </c>
      <c r="AT19" s="71"/>
      <c r="AU19" s="71"/>
      <c r="AV19" s="71"/>
      <c r="AW19" s="99">
        <f t="shared" si="2"/>
        <v>55493726</v>
      </c>
    </row>
    <row r="20" spans="2:49" ht="24">
      <c r="B20" s="218" t="s">
        <v>582</v>
      </c>
      <c r="C20" s="71"/>
      <c r="D20" s="71"/>
      <c r="E20" s="71">
        <v>1000000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>
        <v>935000</v>
      </c>
      <c r="AC20" s="71"/>
      <c r="AD20" s="71">
        <v>100000</v>
      </c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>
        <v>85000</v>
      </c>
      <c r="AR20" s="71">
        <v>939801</v>
      </c>
      <c r="AS20" s="71">
        <v>15805000</v>
      </c>
      <c r="AT20" s="71"/>
      <c r="AU20" s="71"/>
      <c r="AV20" s="71"/>
      <c r="AW20" s="99">
        <f t="shared" si="2"/>
        <v>18864801</v>
      </c>
    </row>
    <row r="21" spans="2:78" ht="24">
      <c r="B21" s="222" t="s">
        <v>38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>
        <v>2483</v>
      </c>
      <c r="AS21" s="101"/>
      <c r="AT21" s="101"/>
      <c r="AU21" s="101"/>
      <c r="AV21" s="101"/>
      <c r="AW21" s="102">
        <f t="shared" si="2"/>
        <v>2483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1"/>
      <c r="BZ21" s="11"/>
    </row>
    <row r="22" spans="2:49" ht="13.5" thickBot="1">
      <c r="B22" s="220" t="s">
        <v>622</v>
      </c>
      <c r="C22" s="76">
        <f aca="true" t="shared" si="3" ref="C22:AQ22">SUM(C14:C20)</f>
        <v>1502200</v>
      </c>
      <c r="D22" s="76">
        <f t="shared" si="3"/>
        <v>1400000</v>
      </c>
      <c r="E22" s="76">
        <f t="shared" si="3"/>
        <v>16711700</v>
      </c>
      <c r="F22" s="76">
        <f t="shared" si="3"/>
        <v>20000</v>
      </c>
      <c r="G22" s="76">
        <f t="shared" si="3"/>
        <v>55800</v>
      </c>
      <c r="H22" s="76">
        <f t="shared" si="3"/>
        <v>11520</v>
      </c>
      <c r="I22" s="76">
        <f t="shared" si="3"/>
        <v>25000</v>
      </c>
      <c r="J22" s="76">
        <f t="shared" si="3"/>
        <v>56931</v>
      </c>
      <c r="K22" s="76">
        <f t="shared" si="3"/>
        <v>56000</v>
      </c>
      <c r="L22" s="76">
        <f t="shared" si="3"/>
        <v>61000</v>
      </c>
      <c r="M22" s="76">
        <f t="shared" si="3"/>
        <v>28800</v>
      </c>
      <c r="N22" s="76">
        <f t="shared" si="3"/>
        <v>10000</v>
      </c>
      <c r="O22" s="76">
        <f t="shared" si="3"/>
        <v>27380</v>
      </c>
      <c r="P22" s="76">
        <f t="shared" si="3"/>
        <v>75500</v>
      </c>
      <c r="Q22" s="76">
        <f t="shared" si="3"/>
        <v>53145</v>
      </c>
      <c r="R22" s="76">
        <f t="shared" si="3"/>
        <v>47560</v>
      </c>
      <c r="S22" s="76">
        <f t="shared" si="3"/>
        <v>10000</v>
      </c>
      <c r="T22" s="76">
        <f t="shared" si="3"/>
        <v>10000</v>
      </c>
      <c r="U22" s="76">
        <f t="shared" si="3"/>
        <v>40000</v>
      </c>
      <c r="V22" s="76">
        <f t="shared" si="3"/>
        <v>30000</v>
      </c>
      <c r="W22" s="76">
        <f t="shared" si="3"/>
        <v>100320</v>
      </c>
      <c r="X22" s="76">
        <f t="shared" si="3"/>
        <v>72000</v>
      </c>
      <c r="Y22" s="76">
        <f t="shared" si="3"/>
        <v>19400</v>
      </c>
      <c r="Z22" s="76">
        <f t="shared" si="3"/>
        <v>10000</v>
      </c>
      <c r="AA22" s="76">
        <f t="shared" si="3"/>
        <v>150000</v>
      </c>
      <c r="AB22" s="76">
        <f t="shared" si="3"/>
        <v>2451800</v>
      </c>
      <c r="AC22" s="76">
        <f t="shared" si="3"/>
        <v>30000</v>
      </c>
      <c r="AD22" s="76">
        <f t="shared" si="3"/>
        <v>3261300</v>
      </c>
      <c r="AE22" s="76">
        <f t="shared" si="3"/>
        <v>170000</v>
      </c>
      <c r="AF22" s="76">
        <f t="shared" si="3"/>
        <v>33000</v>
      </c>
      <c r="AG22" s="76">
        <f t="shared" si="3"/>
        <v>76600</v>
      </c>
      <c r="AH22" s="76"/>
      <c r="AI22" s="76">
        <f t="shared" si="3"/>
        <v>10000</v>
      </c>
      <c r="AJ22" s="76">
        <f t="shared" si="3"/>
        <v>30000</v>
      </c>
      <c r="AK22" s="76">
        <f t="shared" si="3"/>
        <v>37000</v>
      </c>
      <c r="AL22" s="76">
        <f t="shared" si="3"/>
        <v>520000</v>
      </c>
      <c r="AM22" s="76"/>
      <c r="AN22" s="76"/>
      <c r="AO22" s="76">
        <f t="shared" si="3"/>
        <v>10000</v>
      </c>
      <c r="AP22" s="76">
        <f t="shared" si="3"/>
        <v>30000</v>
      </c>
      <c r="AQ22" s="76">
        <f t="shared" si="3"/>
        <v>1016860</v>
      </c>
      <c r="AR22" s="76">
        <f>SUM(AR14:AR21)</f>
        <v>36943286</v>
      </c>
      <c r="AS22" s="76">
        <f>SUM(AS14:AS20)</f>
        <v>113500000</v>
      </c>
      <c r="AT22" s="76">
        <f>SUM(AT14:AT20)</f>
        <v>11520</v>
      </c>
      <c r="AU22" s="76">
        <f>SUM(AU14:AU20)</f>
        <v>11600</v>
      </c>
      <c r="AV22" s="76">
        <f>SUM(AV14:AV20)</f>
        <v>280000</v>
      </c>
      <c r="AW22" s="82">
        <f t="shared" si="2"/>
        <v>179007222</v>
      </c>
    </row>
    <row r="23" spans="2:49" ht="13.5" thickBot="1">
      <c r="B23" s="353" t="s">
        <v>569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5"/>
    </row>
    <row r="24" spans="2:49" ht="12.75">
      <c r="B24" s="217" t="s">
        <v>583</v>
      </c>
      <c r="C24" s="69">
        <v>15865400</v>
      </c>
      <c r="D24" s="69">
        <v>3533400</v>
      </c>
      <c r="E24" s="69">
        <v>866700</v>
      </c>
      <c r="F24" s="69">
        <v>15480800</v>
      </c>
      <c r="G24" s="69">
        <v>2503800</v>
      </c>
      <c r="H24" s="69">
        <v>481500</v>
      </c>
      <c r="I24" s="69">
        <v>10829700</v>
      </c>
      <c r="J24" s="69">
        <v>5862165</v>
      </c>
      <c r="K24" s="69">
        <v>2576096</v>
      </c>
      <c r="L24" s="69">
        <v>4600171</v>
      </c>
      <c r="M24" s="69">
        <v>1472055</v>
      </c>
      <c r="N24" s="69">
        <v>3128116</v>
      </c>
      <c r="O24" s="69">
        <v>1472055</v>
      </c>
      <c r="P24" s="69">
        <v>4020205</v>
      </c>
      <c r="Q24" s="69">
        <v>1840068</v>
      </c>
      <c r="R24" s="69">
        <v>3976096</v>
      </c>
      <c r="S24" s="69">
        <v>13405558</v>
      </c>
      <c r="T24" s="69">
        <v>4244109</v>
      </c>
      <c r="U24" s="69">
        <v>11576096</v>
      </c>
      <c r="V24" s="69">
        <v>2024075</v>
      </c>
      <c r="W24" s="69">
        <v>2576096</v>
      </c>
      <c r="X24" s="69">
        <v>31459982</v>
      </c>
      <c r="Y24" s="69">
        <v>1840068</v>
      </c>
      <c r="Z24" s="69">
        <v>1840068</v>
      </c>
      <c r="AA24" s="69">
        <v>963000</v>
      </c>
      <c r="AB24" s="69">
        <v>4200200</v>
      </c>
      <c r="AC24" s="69">
        <v>3257220</v>
      </c>
      <c r="AD24" s="69">
        <v>2888700</v>
      </c>
      <c r="AE24" s="69">
        <v>2606000</v>
      </c>
      <c r="AF24" s="69">
        <v>2024075</v>
      </c>
      <c r="AG24" s="69">
        <v>4152191</v>
      </c>
      <c r="AH24" s="69">
        <v>1656061</v>
      </c>
      <c r="AI24" s="69">
        <v>2208082</v>
      </c>
      <c r="AJ24" s="69">
        <v>3680137</v>
      </c>
      <c r="AK24" s="69">
        <v>4274157</v>
      </c>
      <c r="AL24" s="69">
        <v>2708543</v>
      </c>
      <c r="AM24" s="69">
        <v>1648882</v>
      </c>
      <c r="AN24" s="69"/>
      <c r="AO24" s="69">
        <v>19483958</v>
      </c>
      <c r="AP24" s="69">
        <v>7120205</v>
      </c>
      <c r="AQ24" s="69">
        <v>3864143</v>
      </c>
      <c r="AR24" s="69">
        <v>69567869</v>
      </c>
      <c r="AS24" s="69">
        <v>171274000</v>
      </c>
      <c r="AT24" s="69">
        <v>368014</v>
      </c>
      <c r="AU24" s="69">
        <v>2338722</v>
      </c>
      <c r="AV24" s="69">
        <v>11743407</v>
      </c>
      <c r="AW24" s="100">
        <f aca="true" t="shared" si="4" ref="AW24:AW33">SUM(C24:AV24)</f>
        <v>469501945</v>
      </c>
    </row>
    <row r="25" spans="2:49" ht="12.75">
      <c r="B25" s="218" t="s">
        <v>584</v>
      </c>
      <c r="C25" s="71">
        <v>10995000</v>
      </c>
      <c r="D25" s="71">
        <v>1539000</v>
      </c>
      <c r="E25" s="71">
        <v>769500</v>
      </c>
      <c r="F25" s="71">
        <v>1368000</v>
      </c>
      <c r="G25" s="71">
        <v>2223000</v>
      </c>
      <c r="H25" s="71">
        <v>10367000</v>
      </c>
      <c r="I25" s="71">
        <v>6624500</v>
      </c>
      <c r="J25" s="71">
        <v>5502000</v>
      </c>
      <c r="K25" s="71">
        <v>1221000</v>
      </c>
      <c r="L25" s="71">
        <v>2137500</v>
      </c>
      <c r="M25" s="71">
        <v>684000</v>
      </c>
      <c r="N25" s="71">
        <v>1453500</v>
      </c>
      <c r="O25" s="71">
        <v>684000</v>
      </c>
      <c r="P25" s="71">
        <v>2565000</v>
      </c>
      <c r="Q25" s="71">
        <v>855000</v>
      </c>
      <c r="R25" s="71">
        <v>2197000</v>
      </c>
      <c r="S25" s="71">
        <v>5688167</v>
      </c>
      <c r="T25" s="71">
        <v>1868000</v>
      </c>
      <c r="U25" s="71">
        <v>11197000</v>
      </c>
      <c r="V25" s="71">
        <v>940500</v>
      </c>
      <c r="W25" s="71">
        <v>1197000</v>
      </c>
      <c r="X25" s="71">
        <v>5814000</v>
      </c>
      <c r="Y25" s="71">
        <v>855000</v>
      </c>
      <c r="Z25" s="71">
        <v>855000</v>
      </c>
      <c r="AA25" s="71">
        <v>855000</v>
      </c>
      <c r="AB25" s="71">
        <v>4617000</v>
      </c>
      <c r="AC25" s="71">
        <v>2650500</v>
      </c>
      <c r="AD25" s="71">
        <v>60000</v>
      </c>
      <c r="AE25" s="71">
        <v>2000000</v>
      </c>
      <c r="AF25" s="71">
        <v>940500</v>
      </c>
      <c r="AG25" s="71">
        <v>2394000</v>
      </c>
      <c r="AH25" s="71">
        <v>769500</v>
      </c>
      <c r="AI25" s="71">
        <v>1026000</v>
      </c>
      <c r="AJ25" s="71">
        <v>1710000</v>
      </c>
      <c r="AK25" s="71">
        <v>1966500</v>
      </c>
      <c r="AL25" s="71">
        <v>769500</v>
      </c>
      <c r="AM25" s="71"/>
      <c r="AN25" s="71"/>
      <c r="AO25" s="71">
        <v>10516500</v>
      </c>
      <c r="AP25" s="71">
        <v>3565000</v>
      </c>
      <c r="AQ25" s="71">
        <v>1795500</v>
      </c>
      <c r="AR25" s="71">
        <v>30521132</v>
      </c>
      <c r="AS25" s="71">
        <v>153499331</v>
      </c>
      <c r="AT25" s="71">
        <v>171000</v>
      </c>
      <c r="AU25" s="71">
        <v>1017333</v>
      </c>
      <c r="AV25" s="71">
        <v>3766500</v>
      </c>
      <c r="AW25" s="99">
        <f t="shared" si="4"/>
        <v>304210463</v>
      </c>
    </row>
    <row r="26" spans="2:49" ht="24">
      <c r="B26" s="219" t="s">
        <v>677</v>
      </c>
      <c r="C26" s="71">
        <v>13047200</v>
      </c>
      <c r="D26" s="71">
        <v>500000</v>
      </c>
      <c r="E26" s="71">
        <v>600000</v>
      </c>
      <c r="F26" s="71"/>
      <c r="G26" s="71"/>
      <c r="H26" s="71"/>
      <c r="I26" s="71"/>
      <c r="J26" s="71">
        <v>120000</v>
      </c>
      <c r="K26" s="71"/>
      <c r="L26" s="71"/>
      <c r="M26" s="71"/>
      <c r="N26" s="71"/>
      <c r="O26" s="71"/>
      <c r="P26" s="71"/>
      <c r="Q26" s="71"/>
      <c r="R26" s="71">
        <v>1410000</v>
      </c>
      <c r="S26" s="71">
        <v>29884173</v>
      </c>
      <c r="T26" s="71">
        <v>738190</v>
      </c>
      <c r="U26" s="71">
        <v>1100400</v>
      </c>
      <c r="V26" s="71">
        <v>1226159</v>
      </c>
      <c r="W26" s="71"/>
      <c r="X26" s="71"/>
      <c r="Y26" s="71"/>
      <c r="Z26" s="71">
        <v>116080</v>
      </c>
      <c r="AA26" s="71">
        <v>950000</v>
      </c>
      <c r="AB26" s="71">
        <v>20637000</v>
      </c>
      <c r="AC26" s="71">
        <v>375000</v>
      </c>
      <c r="AD26" s="71">
        <v>434840</v>
      </c>
      <c r="AE26" s="71">
        <v>9900000</v>
      </c>
      <c r="AF26" s="71">
        <v>572000</v>
      </c>
      <c r="AG26" s="71">
        <v>4100000</v>
      </c>
      <c r="AH26" s="71">
        <v>339000</v>
      </c>
      <c r="AI26" s="71">
        <v>513740</v>
      </c>
      <c r="AJ26" s="71">
        <v>723500</v>
      </c>
      <c r="AK26" s="71">
        <v>17453346</v>
      </c>
      <c r="AL26" s="71">
        <v>231000</v>
      </c>
      <c r="AM26" s="71">
        <v>273000</v>
      </c>
      <c r="AN26" s="71"/>
      <c r="AO26" s="71">
        <v>2548000</v>
      </c>
      <c r="AP26" s="71">
        <v>8018038</v>
      </c>
      <c r="AQ26" s="71">
        <v>1199000</v>
      </c>
      <c r="AR26" s="71">
        <v>19611784</v>
      </c>
      <c r="AS26" s="71">
        <v>84009200</v>
      </c>
      <c r="AT26" s="71">
        <v>121445</v>
      </c>
      <c r="AU26" s="71">
        <v>472340</v>
      </c>
      <c r="AV26" s="71">
        <v>1029000</v>
      </c>
      <c r="AW26" s="99">
        <f t="shared" si="4"/>
        <v>222253435</v>
      </c>
    </row>
    <row r="27" spans="2:49" ht="36">
      <c r="B27" s="218" t="s">
        <v>633</v>
      </c>
      <c r="C27" s="71">
        <v>8165832</v>
      </c>
      <c r="D27" s="71">
        <v>1257958</v>
      </c>
      <c r="E27" s="71">
        <v>543627</v>
      </c>
      <c r="F27" s="71">
        <v>1079474</v>
      </c>
      <c r="G27" s="71">
        <v>1631677</v>
      </c>
      <c r="H27" s="71">
        <v>4005688</v>
      </c>
      <c r="I27" s="71">
        <v>19136393</v>
      </c>
      <c r="J27" s="71">
        <v>44602995</v>
      </c>
      <c r="K27" s="71">
        <v>16462795</v>
      </c>
      <c r="L27" s="71">
        <v>22669077</v>
      </c>
      <c r="M27" s="71">
        <v>6661941</v>
      </c>
      <c r="N27" s="71">
        <v>1734582</v>
      </c>
      <c r="O27" s="71">
        <v>841675</v>
      </c>
      <c r="P27" s="71">
        <v>3129561</v>
      </c>
      <c r="Q27" s="71">
        <v>1061628</v>
      </c>
      <c r="R27" s="71">
        <v>3066217</v>
      </c>
      <c r="S27" s="71">
        <v>35207902</v>
      </c>
      <c r="T27" s="71">
        <v>2449383</v>
      </c>
      <c r="U27" s="71">
        <v>5594234</v>
      </c>
      <c r="V27" s="71"/>
      <c r="W27" s="71">
        <v>2384285</v>
      </c>
      <c r="X27" s="71">
        <v>7355767</v>
      </c>
      <c r="Y27" s="71">
        <v>1028200</v>
      </c>
      <c r="Z27" s="71">
        <v>1033395</v>
      </c>
      <c r="AA27" s="71">
        <v>590718</v>
      </c>
      <c r="AB27" s="71">
        <v>30815884</v>
      </c>
      <c r="AC27" s="71">
        <v>2258309</v>
      </c>
      <c r="AD27" s="71">
        <v>4531063</v>
      </c>
      <c r="AE27" s="71">
        <v>4097434</v>
      </c>
      <c r="AF27" s="71">
        <v>1150291</v>
      </c>
      <c r="AG27" s="71">
        <v>2933821</v>
      </c>
      <c r="AH27" s="71">
        <v>1097262</v>
      </c>
      <c r="AI27" s="71">
        <v>1229693</v>
      </c>
      <c r="AJ27" s="71">
        <v>2185669</v>
      </c>
      <c r="AK27" s="71">
        <v>2678042</v>
      </c>
      <c r="AL27" s="71">
        <v>1508972</v>
      </c>
      <c r="AM27" s="71">
        <v>238926</v>
      </c>
      <c r="AN27" s="71"/>
      <c r="AO27" s="71">
        <v>11452696</v>
      </c>
      <c r="AP27" s="71">
        <v>4342092</v>
      </c>
      <c r="AQ27" s="71">
        <v>9020642</v>
      </c>
      <c r="AR27" s="71">
        <v>50321715</v>
      </c>
      <c r="AS27" s="71">
        <v>84085000</v>
      </c>
      <c r="AT27" s="71">
        <v>217775</v>
      </c>
      <c r="AU27" s="71">
        <v>1405422</v>
      </c>
      <c r="AV27" s="71">
        <v>30434521</v>
      </c>
      <c r="AW27" s="99">
        <f t="shared" si="4"/>
        <v>437700233</v>
      </c>
    </row>
    <row r="28" spans="2:49" ht="12.75">
      <c r="B28" s="218" t="s">
        <v>585</v>
      </c>
      <c r="C28" s="71">
        <v>910600</v>
      </c>
      <c r="D28" s="71">
        <v>282600</v>
      </c>
      <c r="E28" s="71">
        <v>141300</v>
      </c>
      <c r="F28" s="71">
        <v>251200</v>
      </c>
      <c r="G28" s="71">
        <v>408200</v>
      </c>
      <c r="H28" s="71">
        <v>78500</v>
      </c>
      <c r="I28" s="71">
        <v>4298300</v>
      </c>
      <c r="J28" s="71">
        <v>1004800</v>
      </c>
      <c r="K28" s="71">
        <v>219800</v>
      </c>
      <c r="L28" s="71">
        <v>392500</v>
      </c>
      <c r="M28" s="71">
        <v>125600</v>
      </c>
      <c r="N28" s="71">
        <v>266900</v>
      </c>
      <c r="O28" s="71">
        <v>125600</v>
      </c>
      <c r="P28" s="71">
        <v>471000</v>
      </c>
      <c r="Q28" s="71">
        <v>157000</v>
      </c>
      <c r="R28" s="71">
        <v>1019800</v>
      </c>
      <c r="S28" s="71">
        <v>9351433</v>
      </c>
      <c r="T28" s="71">
        <v>651200</v>
      </c>
      <c r="U28" s="71">
        <v>4219800</v>
      </c>
      <c r="V28" s="71">
        <v>172700</v>
      </c>
      <c r="W28" s="71">
        <v>219800</v>
      </c>
      <c r="X28" s="71">
        <v>4667600</v>
      </c>
      <c r="Y28" s="71">
        <v>157000</v>
      </c>
      <c r="Z28" s="71">
        <v>157000</v>
      </c>
      <c r="AA28" s="71">
        <v>157000</v>
      </c>
      <c r="AB28" s="71">
        <v>847800</v>
      </c>
      <c r="AC28" s="71">
        <v>486700</v>
      </c>
      <c r="AD28" s="71">
        <v>1769300</v>
      </c>
      <c r="AE28" s="71">
        <v>3674000</v>
      </c>
      <c r="AF28" s="71">
        <v>172700</v>
      </c>
      <c r="AG28" s="71">
        <v>439600</v>
      </c>
      <c r="AH28" s="71">
        <v>141300</v>
      </c>
      <c r="AI28" s="71">
        <v>188400</v>
      </c>
      <c r="AJ28" s="71">
        <v>314000</v>
      </c>
      <c r="AK28" s="71">
        <v>511100</v>
      </c>
      <c r="AL28" s="71">
        <v>141300</v>
      </c>
      <c r="AM28" s="71"/>
      <c r="AN28" s="71"/>
      <c r="AO28" s="71">
        <v>1931100</v>
      </c>
      <c r="AP28" s="71">
        <v>1271000</v>
      </c>
      <c r="AQ28" s="71">
        <v>34092700</v>
      </c>
      <c r="AR28" s="71">
        <v>43677637</v>
      </c>
      <c r="AS28" s="71">
        <v>42823000</v>
      </c>
      <c r="AT28" s="71">
        <v>31400</v>
      </c>
      <c r="AU28" s="71">
        <v>392267</v>
      </c>
      <c r="AV28" s="71">
        <v>361100</v>
      </c>
      <c r="AW28" s="99">
        <f t="shared" si="4"/>
        <v>163173637</v>
      </c>
    </row>
    <row r="29" spans="2:49" ht="24">
      <c r="B29" s="218" t="s">
        <v>586</v>
      </c>
      <c r="C29" s="71">
        <v>100000</v>
      </c>
      <c r="D29" s="71">
        <v>622500</v>
      </c>
      <c r="E29" s="71">
        <v>450000</v>
      </c>
      <c r="F29" s="71">
        <v>400000</v>
      </c>
      <c r="G29" s="71"/>
      <c r="H29" s="71"/>
      <c r="I29" s="71"/>
      <c r="J29" s="71">
        <v>50000</v>
      </c>
      <c r="K29" s="71">
        <v>8000</v>
      </c>
      <c r="L29" s="71"/>
      <c r="M29" s="71"/>
      <c r="N29" s="71"/>
      <c r="O29" s="71"/>
      <c r="P29" s="71"/>
      <c r="Q29" s="71">
        <v>144000</v>
      </c>
      <c r="R29" s="71"/>
      <c r="S29" s="71"/>
      <c r="T29" s="71">
        <v>416350</v>
      </c>
      <c r="U29" s="71">
        <v>1055000</v>
      </c>
      <c r="V29" s="71">
        <v>2150820</v>
      </c>
      <c r="W29" s="71"/>
      <c r="X29" s="71">
        <v>151000</v>
      </c>
      <c r="Y29" s="71"/>
      <c r="Z29" s="71"/>
      <c r="AA29" s="71">
        <v>70000</v>
      </c>
      <c r="AB29" s="71">
        <v>1030000</v>
      </c>
      <c r="AC29" s="71"/>
      <c r="AD29" s="71">
        <v>250000</v>
      </c>
      <c r="AE29" s="71"/>
      <c r="AF29" s="71">
        <v>80000</v>
      </c>
      <c r="AG29" s="71"/>
      <c r="AH29" s="71">
        <v>601000</v>
      </c>
      <c r="AI29" s="71">
        <v>1887705</v>
      </c>
      <c r="AJ29" s="71">
        <v>790000</v>
      </c>
      <c r="AK29" s="71">
        <v>475241</v>
      </c>
      <c r="AL29" s="71">
        <v>1000000</v>
      </c>
      <c r="AM29" s="71">
        <v>720132</v>
      </c>
      <c r="AN29" s="71"/>
      <c r="AO29" s="71"/>
      <c r="AP29" s="71">
        <v>1899474</v>
      </c>
      <c r="AQ29" s="71">
        <v>1000000</v>
      </c>
      <c r="AR29" s="71">
        <v>172201</v>
      </c>
      <c r="AS29" s="71">
        <v>144200</v>
      </c>
      <c r="AT29" s="71"/>
      <c r="AU29" s="71">
        <v>45333</v>
      </c>
      <c r="AV29" s="71"/>
      <c r="AW29" s="99">
        <f t="shared" si="4"/>
        <v>15712956</v>
      </c>
    </row>
    <row r="30" spans="2:49" ht="12.75">
      <c r="B30" s="218" t="s">
        <v>587</v>
      </c>
      <c r="C30" s="71"/>
      <c r="D30" s="71">
        <v>23000000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>
        <v>691000</v>
      </c>
      <c r="AV30" s="71"/>
      <c r="AW30" s="99">
        <f t="shared" si="4"/>
        <v>23691000</v>
      </c>
    </row>
    <row r="31" spans="2:49" ht="12.75">
      <c r="B31" s="218" t="s">
        <v>588</v>
      </c>
      <c r="C31" s="71">
        <v>7302694</v>
      </c>
      <c r="D31" s="71">
        <v>1151200</v>
      </c>
      <c r="E31" s="71">
        <v>1004000</v>
      </c>
      <c r="F31" s="71">
        <v>3020097</v>
      </c>
      <c r="G31" s="71">
        <v>475506</v>
      </c>
      <c r="H31" s="71">
        <v>978973</v>
      </c>
      <c r="I31" s="71">
        <v>5302212</v>
      </c>
      <c r="J31" s="71">
        <v>7170000</v>
      </c>
      <c r="K31" s="71">
        <v>1371147</v>
      </c>
      <c r="L31" s="71">
        <v>1145321</v>
      </c>
      <c r="M31" s="71">
        <v>877203</v>
      </c>
      <c r="N31" s="71">
        <v>493563</v>
      </c>
      <c r="O31" s="71">
        <v>90182</v>
      </c>
      <c r="P31" s="71">
        <v>299200</v>
      </c>
      <c r="Q31" s="71">
        <v>263954</v>
      </c>
      <c r="R31" s="71">
        <v>2463007</v>
      </c>
      <c r="S31" s="71">
        <v>3368190</v>
      </c>
      <c r="T31" s="71">
        <v>1227291</v>
      </c>
      <c r="U31" s="71">
        <v>180000</v>
      </c>
      <c r="V31" s="71">
        <v>3104300</v>
      </c>
      <c r="W31" s="71">
        <v>466691</v>
      </c>
      <c r="X31" s="71">
        <v>2826581</v>
      </c>
      <c r="Y31" s="71">
        <v>127800</v>
      </c>
      <c r="Z31" s="71">
        <v>266474</v>
      </c>
      <c r="AA31" s="71">
        <v>380280</v>
      </c>
      <c r="AB31" s="71">
        <v>337200</v>
      </c>
      <c r="AC31" s="71">
        <v>258240</v>
      </c>
      <c r="AD31" s="71">
        <v>505000</v>
      </c>
      <c r="AE31" s="71">
        <v>196109</v>
      </c>
      <c r="AF31" s="71">
        <v>567200</v>
      </c>
      <c r="AG31" s="71">
        <v>779400</v>
      </c>
      <c r="AH31" s="71">
        <v>839000</v>
      </c>
      <c r="AI31" s="71">
        <v>1700000</v>
      </c>
      <c r="AJ31" s="71">
        <v>3027903</v>
      </c>
      <c r="AK31" s="71">
        <v>521850</v>
      </c>
      <c r="AL31" s="71">
        <v>854000</v>
      </c>
      <c r="AM31" s="71">
        <v>1270000</v>
      </c>
      <c r="AN31" s="71"/>
      <c r="AO31" s="71">
        <v>637435</v>
      </c>
      <c r="AP31" s="71">
        <v>2660419</v>
      </c>
      <c r="AQ31" s="71">
        <v>2470117</v>
      </c>
      <c r="AR31" s="71">
        <v>64284376</v>
      </c>
      <c r="AS31" s="71">
        <v>291012800</v>
      </c>
      <c r="AT31" s="71">
        <v>93488</v>
      </c>
      <c r="AU31" s="71"/>
      <c r="AV31" s="71">
        <v>5673600</v>
      </c>
      <c r="AW31" s="99">
        <f t="shared" si="4"/>
        <v>423044003</v>
      </c>
    </row>
    <row r="32" spans="2:49" ht="36">
      <c r="B32" s="219" t="s">
        <v>112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>
        <v>1500000</v>
      </c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>
        <v>11600</v>
      </c>
      <c r="AT32" s="71"/>
      <c r="AU32" s="71"/>
      <c r="AV32" s="71"/>
      <c r="AW32" s="99">
        <f t="shared" si="4"/>
        <v>1511600</v>
      </c>
    </row>
    <row r="33" spans="2:49" ht="13.5" thickBot="1">
      <c r="B33" s="220" t="s">
        <v>830</v>
      </c>
      <c r="C33" s="76">
        <f>SUM(C24:C32)</f>
        <v>56386726</v>
      </c>
      <c r="D33" s="76">
        <f aca="true" t="shared" si="5" ref="D33:AV33">SUM(D24:D32)</f>
        <v>31886658</v>
      </c>
      <c r="E33" s="76">
        <f t="shared" si="5"/>
        <v>4375127</v>
      </c>
      <c r="F33" s="76">
        <f t="shared" si="5"/>
        <v>21599571</v>
      </c>
      <c r="G33" s="76">
        <f t="shared" si="5"/>
        <v>7242183</v>
      </c>
      <c r="H33" s="76">
        <f t="shared" si="5"/>
        <v>15911661</v>
      </c>
      <c r="I33" s="76">
        <f t="shared" si="5"/>
        <v>46191105</v>
      </c>
      <c r="J33" s="76">
        <f t="shared" si="5"/>
        <v>64311960</v>
      </c>
      <c r="K33" s="76">
        <f t="shared" si="5"/>
        <v>21858838</v>
      </c>
      <c r="L33" s="76">
        <f t="shared" si="5"/>
        <v>30944569</v>
      </c>
      <c r="M33" s="76">
        <f t="shared" si="5"/>
        <v>9820799</v>
      </c>
      <c r="N33" s="76">
        <f t="shared" si="5"/>
        <v>7076661</v>
      </c>
      <c r="O33" s="76">
        <f t="shared" si="5"/>
        <v>3213512</v>
      </c>
      <c r="P33" s="76">
        <f t="shared" si="5"/>
        <v>10484966</v>
      </c>
      <c r="Q33" s="76">
        <f t="shared" si="5"/>
        <v>4321650</v>
      </c>
      <c r="R33" s="76">
        <f t="shared" si="5"/>
        <v>14132120</v>
      </c>
      <c r="S33" s="76">
        <f t="shared" si="5"/>
        <v>96905423</v>
      </c>
      <c r="T33" s="76">
        <f t="shared" si="5"/>
        <v>11594523</v>
      </c>
      <c r="U33" s="76">
        <f t="shared" si="5"/>
        <v>34922530</v>
      </c>
      <c r="V33" s="76">
        <f t="shared" si="5"/>
        <v>9618554</v>
      </c>
      <c r="W33" s="76">
        <f t="shared" si="5"/>
        <v>6843872</v>
      </c>
      <c r="X33" s="76">
        <f t="shared" si="5"/>
        <v>52274930</v>
      </c>
      <c r="Y33" s="76">
        <f t="shared" si="5"/>
        <v>4008068</v>
      </c>
      <c r="Z33" s="76">
        <f t="shared" si="5"/>
        <v>4268017</v>
      </c>
      <c r="AA33" s="76">
        <f t="shared" si="5"/>
        <v>3965998</v>
      </c>
      <c r="AB33" s="76">
        <f t="shared" si="5"/>
        <v>62485084</v>
      </c>
      <c r="AC33" s="76">
        <f t="shared" si="5"/>
        <v>9285969</v>
      </c>
      <c r="AD33" s="76">
        <f t="shared" si="5"/>
        <v>10438903</v>
      </c>
      <c r="AE33" s="76">
        <f t="shared" si="5"/>
        <v>22473543</v>
      </c>
      <c r="AF33" s="76">
        <f t="shared" si="5"/>
        <v>5506766</v>
      </c>
      <c r="AG33" s="76">
        <f t="shared" si="5"/>
        <v>14799012</v>
      </c>
      <c r="AH33" s="76">
        <f t="shared" si="5"/>
        <v>6943123</v>
      </c>
      <c r="AI33" s="76">
        <f t="shared" si="5"/>
        <v>8753620</v>
      </c>
      <c r="AJ33" s="76">
        <f t="shared" si="5"/>
        <v>12431209</v>
      </c>
      <c r="AK33" s="76">
        <f t="shared" si="5"/>
        <v>27880236</v>
      </c>
      <c r="AL33" s="76">
        <f t="shared" si="5"/>
        <v>7213315</v>
      </c>
      <c r="AM33" s="76">
        <f t="shared" si="5"/>
        <v>4150940</v>
      </c>
      <c r="AN33" s="76"/>
      <c r="AO33" s="76">
        <f t="shared" si="5"/>
        <v>46569689</v>
      </c>
      <c r="AP33" s="76">
        <f t="shared" si="5"/>
        <v>28876228</v>
      </c>
      <c r="AQ33" s="76">
        <f t="shared" si="5"/>
        <v>53442102</v>
      </c>
      <c r="AR33" s="76">
        <f t="shared" si="5"/>
        <v>278156714</v>
      </c>
      <c r="AS33" s="76">
        <f t="shared" si="5"/>
        <v>826859131</v>
      </c>
      <c r="AT33" s="76">
        <f t="shared" si="5"/>
        <v>1003122</v>
      </c>
      <c r="AU33" s="76">
        <f t="shared" si="5"/>
        <v>6362417</v>
      </c>
      <c r="AV33" s="76">
        <f t="shared" si="5"/>
        <v>53008128</v>
      </c>
      <c r="AW33" s="82">
        <f t="shared" si="4"/>
        <v>2060799272</v>
      </c>
    </row>
    <row r="34" spans="2:49" ht="13.5" thickBot="1">
      <c r="B34" s="369" t="s">
        <v>570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1"/>
    </row>
    <row r="35" spans="2:49" ht="24">
      <c r="B35" s="217" t="s">
        <v>590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104"/>
    </row>
    <row r="36" spans="2:50" ht="13.5" thickBot="1">
      <c r="B36" s="220" t="s">
        <v>836</v>
      </c>
      <c r="C36" s="52"/>
      <c r="D36" s="52"/>
      <c r="E36" s="52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95"/>
      <c r="AX36" s="11"/>
    </row>
    <row r="37" spans="2:51" ht="13.5" thickBot="1">
      <c r="B37" s="366" t="s">
        <v>238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8"/>
      <c r="AX37" s="12"/>
      <c r="AY37" s="12"/>
    </row>
    <row r="38" spans="2:51" ht="36">
      <c r="B38" s="217" t="s">
        <v>595</v>
      </c>
      <c r="C38" s="69"/>
      <c r="D38" s="69"/>
      <c r="E38" s="69">
        <v>89000</v>
      </c>
      <c r="F38" s="81"/>
      <c r="G38" s="81"/>
      <c r="H38" s="81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>
        <v>24000</v>
      </c>
      <c r="U38" s="69"/>
      <c r="V38" s="69"/>
      <c r="W38" s="69"/>
      <c r="X38" s="69"/>
      <c r="Y38" s="69"/>
      <c r="Z38" s="69"/>
      <c r="AA38" s="69"/>
      <c r="AB38" s="69">
        <v>5757800</v>
      </c>
      <c r="AC38" s="69"/>
      <c r="AD38" s="69"/>
      <c r="AE38" s="69"/>
      <c r="AF38" s="69"/>
      <c r="AG38" s="69"/>
      <c r="AH38" s="69">
        <v>750000</v>
      </c>
      <c r="AI38" s="69">
        <v>35000</v>
      </c>
      <c r="AJ38" s="69"/>
      <c r="AK38" s="69"/>
      <c r="AL38" s="69">
        <v>911936</v>
      </c>
      <c r="AM38" s="69"/>
      <c r="AN38" s="69"/>
      <c r="AO38" s="69"/>
      <c r="AP38" s="69">
        <v>500000</v>
      </c>
      <c r="AQ38" s="69"/>
      <c r="AR38" s="69"/>
      <c r="AS38" s="69"/>
      <c r="AT38" s="69"/>
      <c r="AU38" s="69"/>
      <c r="AV38" s="114"/>
      <c r="AW38" s="100">
        <f>SUM(C38:AV38)</f>
        <v>8067736</v>
      </c>
      <c r="AX38" s="12"/>
      <c r="AY38" s="11"/>
    </row>
    <row r="39" spans="2:51" ht="12.75">
      <c r="B39" s="218" t="s">
        <v>763</v>
      </c>
      <c r="C39" s="71"/>
      <c r="D39" s="71"/>
      <c r="E39" s="71"/>
      <c r="F39" s="73"/>
      <c r="G39" s="73"/>
      <c r="H39" s="73"/>
      <c r="I39" s="115">
        <v>700000000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116"/>
      <c r="AW39" s="99">
        <f>SUM(C39:AV39)</f>
        <v>700000000</v>
      </c>
      <c r="AX39" s="10"/>
      <c r="AY39" s="10"/>
    </row>
    <row r="40" spans="2:49" ht="13.5" thickBot="1">
      <c r="B40" s="220" t="s">
        <v>837</v>
      </c>
      <c r="C40" s="76"/>
      <c r="D40" s="76"/>
      <c r="E40" s="76">
        <f>SUM(E38:E39)</f>
        <v>89000</v>
      </c>
      <c r="F40" s="76"/>
      <c r="G40" s="76"/>
      <c r="H40" s="76"/>
      <c r="I40" s="76">
        <f>SUM(I38:I39)</f>
        <v>700000000</v>
      </c>
      <c r="J40" s="76"/>
      <c r="K40" s="76"/>
      <c r="L40" s="76"/>
      <c r="M40" s="117"/>
      <c r="N40" s="117"/>
      <c r="O40" s="117"/>
      <c r="P40" s="117"/>
      <c r="Q40" s="117"/>
      <c r="R40" s="117"/>
      <c r="S40" s="117"/>
      <c r="T40" s="76">
        <f>SUM(T38:T39)</f>
        <v>24000</v>
      </c>
      <c r="U40" s="76"/>
      <c r="V40" s="76"/>
      <c r="W40" s="76"/>
      <c r="X40" s="76"/>
      <c r="Y40" s="76"/>
      <c r="Z40" s="76"/>
      <c r="AA40" s="76"/>
      <c r="AB40" s="76">
        <f>SUM(AB38:AB39)</f>
        <v>5757800</v>
      </c>
      <c r="AC40" s="76"/>
      <c r="AD40" s="76"/>
      <c r="AE40" s="76"/>
      <c r="AF40" s="76"/>
      <c r="AG40" s="76"/>
      <c r="AH40" s="76">
        <f>SUM(AH38:AH39)</f>
        <v>750000</v>
      </c>
      <c r="AI40" s="76">
        <f>SUM(AI38:AI39)</f>
        <v>35000</v>
      </c>
      <c r="AJ40" s="76"/>
      <c r="AK40" s="76"/>
      <c r="AL40" s="76">
        <f>SUM(AL38:AL39)</f>
        <v>911936</v>
      </c>
      <c r="AM40" s="76"/>
      <c r="AN40" s="76"/>
      <c r="AO40" s="76"/>
      <c r="AP40" s="76">
        <f>SUM(AP38:AP39)</f>
        <v>500000</v>
      </c>
      <c r="AQ40" s="76"/>
      <c r="AR40" s="76"/>
      <c r="AS40" s="76"/>
      <c r="AT40" s="76"/>
      <c r="AU40" s="76"/>
      <c r="AV40" s="118"/>
      <c r="AW40" s="82">
        <f>SUM(C40:AV40)</f>
        <v>708067736</v>
      </c>
    </row>
    <row r="41" spans="2:49" ht="13.5" thickBot="1">
      <c r="B41" s="372" t="s">
        <v>917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4"/>
    </row>
    <row r="42" spans="2:49" ht="12.75">
      <c r="B42" s="217" t="s">
        <v>1005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>
        <v>25000000</v>
      </c>
      <c r="T42" s="81"/>
      <c r="U42" s="81"/>
      <c r="V42" s="81"/>
      <c r="W42" s="69"/>
      <c r="X42" s="69"/>
      <c r="Y42" s="69"/>
      <c r="Z42" s="69"/>
      <c r="AA42" s="69"/>
      <c r="AB42" s="69"/>
      <c r="AC42" s="69"/>
      <c r="AD42" s="69"/>
      <c r="AE42" s="69"/>
      <c r="AF42" s="69">
        <v>416700000</v>
      </c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100">
        <f>SUM(C42:AV42)</f>
        <v>441700000</v>
      </c>
    </row>
    <row r="43" spans="2:49" ht="12.75">
      <c r="B43" s="222" t="s">
        <v>815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>
        <v>111596341</v>
      </c>
      <c r="AO43" s="101"/>
      <c r="AP43" s="101"/>
      <c r="AQ43" s="101"/>
      <c r="AR43" s="101"/>
      <c r="AS43" s="101"/>
      <c r="AT43" s="101"/>
      <c r="AU43" s="101"/>
      <c r="AV43" s="101"/>
      <c r="AW43" s="102">
        <f>SUM(C43:AV43)</f>
        <v>111596341</v>
      </c>
    </row>
    <row r="44" spans="2:49" ht="13.5" thickBot="1">
      <c r="B44" s="220" t="s">
        <v>875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67"/>
      <c r="S44" s="67">
        <f>SUM(S42:S43)</f>
        <v>25000000</v>
      </c>
      <c r="T44" s="67"/>
      <c r="U44" s="67"/>
      <c r="V44" s="67"/>
      <c r="W44" s="76"/>
      <c r="X44" s="76"/>
      <c r="Y44" s="76"/>
      <c r="Z44" s="76"/>
      <c r="AA44" s="76"/>
      <c r="AB44" s="76"/>
      <c r="AC44" s="76"/>
      <c r="AD44" s="76"/>
      <c r="AE44" s="76"/>
      <c r="AF44" s="76">
        <f>SUM(AF42:AF43)</f>
        <v>416700000</v>
      </c>
      <c r="AG44" s="117"/>
      <c r="AH44" s="117"/>
      <c r="AI44" s="117"/>
      <c r="AJ44" s="117"/>
      <c r="AK44" s="117"/>
      <c r="AL44" s="117"/>
      <c r="AM44" s="117"/>
      <c r="AN44" s="76">
        <f>SUM(AN42:AN43)</f>
        <v>111596341</v>
      </c>
      <c r="AO44" s="76"/>
      <c r="AP44" s="76"/>
      <c r="AQ44" s="76"/>
      <c r="AR44" s="76"/>
      <c r="AS44" s="76"/>
      <c r="AT44" s="76"/>
      <c r="AU44" s="76"/>
      <c r="AV44" s="76"/>
      <c r="AW44" s="68">
        <f>SUM(C44:AV44)</f>
        <v>553296341</v>
      </c>
    </row>
    <row r="45" spans="2:49" ht="13.5" thickBot="1">
      <c r="B45" s="248" t="s">
        <v>874</v>
      </c>
      <c r="C45" s="120">
        <f aca="true" t="shared" si="6" ref="C45:AV45">C12+C22+C33+C36+C40+C44</f>
        <v>108672500</v>
      </c>
      <c r="D45" s="120">
        <f t="shared" si="6"/>
        <v>57857949</v>
      </c>
      <c r="E45" s="120">
        <f t="shared" si="6"/>
        <v>31685977</v>
      </c>
      <c r="F45" s="120">
        <f t="shared" si="6"/>
        <v>43700697</v>
      </c>
      <c r="G45" s="120">
        <f t="shared" si="6"/>
        <v>36101287</v>
      </c>
      <c r="H45" s="120">
        <f t="shared" si="6"/>
        <v>25895525</v>
      </c>
      <c r="I45" s="120">
        <f t="shared" si="6"/>
        <v>769840765</v>
      </c>
      <c r="J45" s="120">
        <f t="shared" si="6"/>
        <v>160100851</v>
      </c>
      <c r="K45" s="120">
        <f t="shared" si="6"/>
        <v>38393604</v>
      </c>
      <c r="L45" s="120">
        <f t="shared" si="6"/>
        <v>62990332</v>
      </c>
      <c r="M45" s="120">
        <f t="shared" si="6"/>
        <v>20597861</v>
      </c>
      <c r="N45" s="120">
        <f t="shared" si="6"/>
        <v>26102876</v>
      </c>
      <c r="O45" s="120">
        <f t="shared" si="6"/>
        <v>12287046</v>
      </c>
      <c r="P45" s="120">
        <f t="shared" si="6"/>
        <v>43112474</v>
      </c>
      <c r="Q45" s="120">
        <f t="shared" si="6"/>
        <v>16670289</v>
      </c>
      <c r="R45" s="120">
        <f t="shared" si="6"/>
        <v>35212271</v>
      </c>
      <c r="S45" s="120">
        <f t="shared" si="6"/>
        <v>158875281</v>
      </c>
      <c r="T45" s="120">
        <f t="shared" si="6"/>
        <v>29119569</v>
      </c>
      <c r="U45" s="120">
        <f t="shared" si="6"/>
        <v>52413269</v>
      </c>
      <c r="V45" s="120">
        <f t="shared" si="6"/>
        <v>26283801</v>
      </c>
      <c r="W45" s="120">
        <f t="shared" si="6"/>
        <v>21011392</v>
      </c>
      <c r="X45" s="120">
        <f t="shared" si="6"/>
        <v>125278183</v>
      </c>
      <c r="Y45" s="120">
        <f t="shared" si="6"/>
        <v>14161964</v>
      </c>
      <c r="Z45" s="120">
        <f t="shared" si="6"/>
        <v>14757116</v>
      </c>
      <c r="AA45" s="120">
        <f t="shared" si="6"/>
        <v>14426335</v>
      </c>
      <c r="AB45" s="120">
        <f t="shared" si="6"/>
        <v>296371046</v>
      </c>
      <c r="AC45" s="120">
        <f t="shared" si="6"/>
        <v>40559988</v>
      </c>
      <c r="AD45" s="120">
        <f t="shared" si="6"/>
        <v>75897496</v>
      </c>
      <c r="AE45" s="120">
        <f t="shared" si="6"/>
        <v>46548689</v>
      </c>
      <c r="AF45" s="120">
        <f t="shared" si="6"/>
        <v>435028465</v>
      </c>
      <c r="AG45" s="120">
        <f t="shared" si="6"/>
        <v>50181379</v>
      </c>
      <c r="AH45" s="120">
        <f t="shared" si="6"/>
        <v>20065814</v>
      </c>
      <c r="AI45" s="120">
        <f t="shared" si="6"/>
        <v>22161002</v>
      </c>
      <c r="AJ45" s="120">
        <f t="shared" si="6"/>
        <v>39497062</v>
      </c>
      <c r="AK45" s="120">
        <f t="shared" si="6"/>
        <v>62843369</v>
      </c>
      <c r="AL45" s="120">
        <f t="shared" si="6"/>
        <v>21228616</v>
      </c>
      <c r="AM45" s="120">
        <f t="shared" si="6"/>
        <v>17310331</v>
      </c>
      <c r="AN45" s="120">
        <f t="shared" si="6"/>
        <v>111596341</v>
      </c>
      <c r="AO45" s="120">
        <f t="shared" si="6"/>
        <v>185533337</v>
      </c>
      <c r="AP45" s="120">
        <f t="shared" si="6"/>
        <v>65109495</v>
      </c>
      <c r="AQ45" s="120">
        <f t="shared" si="6"/>
        <v>84228956</v>
      </c>
      <c r="AR45" s="120">
        <f t="shared" si="6"/>
        <v>1270486462</v>
      </c>
      <c r="AS45" s="120">
        <f t="shared" si="6"/>
        <v>1835648754</v>
      </c>
      <c r="AT45" s="120">
        <f t="shared" si="6"/>
        <v>4429191</v>
      </c>
      <c r="AU45" s="120">
        <f t="shared" si="6"/>
        <v>17790266</v>
      </c>
      <c r="AV45" s="120">
        <f t="shared" si="6"/>
        <v>88834727</v>
      </c>
      <c r="AW45" s="121">
        <f>SUM(C45:AV45)</f>
        <v>6736900000</v>
      </c>
    </row>
    <row r="46" spans="2:49" ht="12.75">
      <c r="B46" s="362" t="s">
        <v>665</v>
      </c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</row>
    <row r="47" spans="3:47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52" ht="12.75">
      <c r="B52" t="s">
        <v>596</v>
      </c>
    </row>
  </sheetData>
  <sheetProtection/>
  <mergeCells count="8">
    <mergeCell ref="B4:AW4"/>
    <mergeCell ref="B2:AW2"/>
    <mergeCell ref="B13:AW13"/>
    <mergeCell ref="B46:AW46"/>
    <mergeCell ref="B23:AW23"/>
    <mergeCell ref="B34:AW34"/>
    <mergeCell ref="B37:AW37"/>
    <mergeCell ref="B41:AW41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Q57"/>
  <sheetViews>
    <sheetView zoomScale="90" zoomScaleNormal="90" zoomScalePageLayoutView="0" workbookViewId="0" topLeftCell="AL22">
      <selection activeCell="AR42" sqref="AR42"/>
    </sheetView>
  </sheetViews>
  <sheetFormatPr defaultColWidth="11.421875" defaultRowHeight="12.75"/>
  <cols>
    <col min="1" max="1" width="2.57421875" style="0" customWidth="1"/>
    <col min="2" max="2" width="43.8515625" style="0" customWidth="1"/>
    <col min="3" max="3" width="13.140625" style="0" bestFit="1" customWidth="1"/>
    <col min="4" max="7" width="19.140625" style="0" bestFit="1" customWidth="1"/>
    <col min="8" max="8" width="13.28125" style="0" bestFit="1" customWidth="1"/>
    <col min="9" max="9" width="19.140625" style="0" bestFit="1" customWidth="1"/>
    <col min="10" max="10" width="20.140625" style="0" bestFit="1" customWidth="1"/>
    <col min="11" max="11" width="14.28125" style="0" bestFit="1" customWidth="1"/>
    <col min="12" max="12" width="19.140625" style="0" bestFit="1" customWidth="1"/>
    <col min="13" max="13" width="18.28125" style="0" bestFit="1" customWidth="1"/>
    <col min="14" max="15" width="19.140625" style="0" bestFit="1" customWidth="1"/>
    <col min="16" max="16" width="18.8515625" style="0" bestFit="1" customWidth="1"/>
    <col min="17" max="17" width="18.00390625" style="0" bestFit="1" customWidth="1"/>
    <col min="18" max="18" width="14.28125" style="0" bestFit="1" customWidth="1"/>
    <col min="19" max="19" width="20.140625" style="0" bestFit="1" customWidth="1"/>
    <col min="20" max="20" width="20.7109375" style="0" bestFit="1" customWidth="1"/>
    <col min="21" max="21" width="15.140625" style="0" bestFit="1" customWidth="1"/>
    <col min="22" max="24" width="19.140625" style="0" bestFit="1" customWidth="1"/>
    <col min="25" max="25" width="14.28125" style="0" bestFit="1" customWidth="1"/>
    <col min="26" max="26" width="16.57421875" style="0" bestFit="1" customWidth="1"/>
    <col min="27" max="29" width="19.140625" style="0" bestFit="1" customWidth="1"/>
    <col min="30" max="30" width="21.7109375" style="0" bestFit="1" customWidth="1"/>
    <col min="31" max="31" width="22.00390625" style="0" bestFit="1" customWidth="1"/>
    <col min="32" max="32" width="16.140625" style="0" bestFit="1" customWidth="1"/>
    <col min="33" max="33" width="13.140625" style="0" bestFit="1" customWidth="1"/>
    <col min="34" max="34" width="20.140625" style="0" bestFit="1" customWidth="1"/>
    <col min="35" max="35" width="17.28125" style="0" bestFit="1" customWidth="1"/>
    <col min="36" max="36" width="19.57421875" style="0" bestFit="1" customWidth="1"/>
    <col min="37" max="37" width="19.140625" style="0" bestFit="1" customWidth="1"/>
    <col min="38" max="38" width="25.140625" style="0" bestFit="1" customWidth="1"/>
    <col min="39" max="39" width="25.8515625" style="0" bestFit="1" customWidth="1"/>
    <col min="40" max="41" width="17.28125" style="0" bestFit="1" customWidth="1"/>
    <col min="42" max="42" width="25.8515625" style="0" bestFit="1" customWidth="1"/>
    <col min="43" max="43" width="14.8515625" style="0" bestFit="1" customWidth="1"/>
  </cols>
  <sheetData>
    <row r="1" ht="13.5" thickBot="1"/>
    <row r="2" spans="2:42" ht="13.5" thickBot="1">
      <c r="B2" s="347" t="s">
        <v>655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9"/>
    </row>
    <row r="3" spans="2:42" ht="60.75" thickBot="1">
      <c r="B3" s="107" t="s">
        <v>354</v>
      </c>
      <c r="C3" s="108" t="s">
        <v>597</v>
      </c>
      <c r="D3" s="108" t="s">
        <v>792</v>
      </c>
      <c r="E3" s="108" t="s">
        <v>791</v>
      </c>
      <c r="F3" s="108" t="s">
        <v>907</v>
      </c>
      <c r="G3" s="108" t="s">
        <v>366</v>
      </c>
      <c r="H3" s="108" t="s">
        <v>527</v>
      </c>
      <c r="I3" s="108" t="s">
        <v>367</v>
      </c>
      <c r="J3" s="108" t="s">
        <v>368</v>
      </c>
      <c r="K3" s="108" t="s">
        <v>371</v>
      </c>
      <c r="L3" s="108" t="s">
        <v>372</v>
      </c>
      <c r="M3" s="108" t="s">
        <v>373</v>
      </c>
      <c r="N3" s="108" t="s">
        <v>374</v>
      </c>
      <c r="O3" s="108" t="s">
        <v>375</v>
      </c>
      <c r="P3" s="108" t="s">
        <v>1003</v>
      </c>
      <c r="Q3" s="108" t="s">
        <v>544</v>
      </c>
      <c r="R3" s="108" t="s">
        <v>376</v>
      </c>
      <c r="S3" s="108" t="s">
        <v>377</v>
      </c>
      <c r="T3" s="108" t="s">
        <v>560</v>
      </c>
      <c r="U3" s="108" t="s">
        <v>378</v>
      </c>
      <c r="V3" s="108" t="s">
        <v>379</v>
      </c>
      <c r="W3" s="108" t="s">
        <v>380</v>
      </c>
      <c r="X3" s="108" t="s">
        <v>381</v>
      </c>
      <c r="Y3" s="108" t="s">
        <v>382</v>
      </c>
      <c r="Z3" s="108" t="s">
        <v>809</v>
      </c>
      <c r="AA3" s="108" t="s">
        <v>383</v>
      </c>
      <c r="AB3" s="108" t="s">
        <v>384</v>
      </c>
      <c r="AC3" s="108" t="s">
        <v>991</v>
      </c>
      <c r="AD3" s="108" t="s">
        <v>385</v>
      </c>
      <c r="AE3" s="108" t="s">
        <v>386</v>
      </c>
      <c r="AF3" s="108" t="s">
        <v>986</v>
      </c>
      <c r="AG3" s="108" t="s">
        <v>993</v>
      </c>
      <c r="AH3" s="108" t="s">
        <v>387</v>
      </c>
      <c r="AI3" s="108" t="s">
        <v>388</v>
      </c>
      <c r="AJ3" s="108" t="s">
        <v>389</v>
      </c>
      <c r="AK3" s="108" t="s">
        <v>561</v>
      </c>
      <c r="AL3" s="108" t="s">
        <v>390</v>
      </c>
      <c r="AM3" s="108" t="s">
        <v>562</v>
      </c>
      <c r="AN3" s="108" t="s">
        <v>391</v>
      </c>
      <c r="AO3" s="107" t="s">
        <v>392</v>
      </c>
      <c r="AP3" s="37" t="s">
        <v>548</v>
      </c>
    </row>
    <row r="4" spans="2:42" ht="16.5" customHeight="1" thickBot="1">
      <c r="B4" s="363" t="s">
        <v>1082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5"/>
    </row>
    <row r="5" spans="2:42" ht="18.75" customHeight="1">
      <c r="B5" s="249" t="s">
        <v>571</v>
      </c>
      <c r="C5" s="38">
        <v>8452072</v>
      </c>
      <c r="D5" s="38">
        <v>1297980</v>
      </c>
      <c r="E5" s="38">
        <v>2971515</v>
      </c>
      <c r="F5" s="38">
        <v>4081758</v>
      </c>
      <c r="G5" s="38">
        <v>5596873</v>
      </c>
      <c r="H5" s="38">
        <v>3238976</v>
      </c>
      <c r="I5" s="38">
        <v>4843543</v>
      </c>
      <c r="J5" s="38">
        <v>611408385</v>
      </c>
      <c r="K5" s="38">
        <v>3284167</v>
      </c>
      <c r="L5" s="38">
        <v>5146130</v>
      </c>
      <c r="M5" s="38">
        <v>227064454</v>
      </c>
      <c r="N5" s="38">
        <v>2691902</v>
      </c>
      <c r="O5" s="38">
        <v>1874817</v>
      </c>
      <c r="P5" s="38">
        <v>1494338</v>
      </c>
      <c r="Q5" s="38">
        <v>680618929</v>
      </c>
      <c r="R5" s="38">
        <v>2483927</v>
      </c>
      <c r="S5" s="38">
        <v>3242603</v>
      </c>
      <c r="T5" s="38">
        <v>922427</v>
      </c>
      <c r="U5" s="38">
        <v>2064032</v>
      </c>
      <c r="V5" s="38">
        <v>2588717</v>
      </c>
      <c r="W5" s="38">
        <v>2222643</v>
      </c>
      <c r="X5" s="38">
        <v>2717565</v>
      </c>
      <c r="Y5" s="38">
        <v>1428414</v>
      </c>
      <c r="Z5" s="38">
        <v>3419824</v>
      </c>
      <c r="AA5" s="38">
        <v>20373437</v>
      </c>
      <c r="AB5" s="38">
        <v>23460550</v>
      </c>
      <c r="AC5" s="38">
        <v>9534188</v>
      </c>
      <c r="AD5" s="38">
        <v>11485970</v>
      </c>
      <c r="AE5" s="38">
        <v>6288883</v>
      </c>
      <c r="AF5" s="38">
        <v>3029065</v>
      </c>
      <c r="AG5" s="38">
        <v>6863697</v>
      </c>
      <c r="AH5" s="38">
        <v>28254533</v>
      </c>
      <c r="AI5" s="38">
        <v>1550456</v>
      </c>
      <c r="AJ5" s="38">
        <v>4365557</v>
      </c>
      <c r="AK5" s="38">
        <v>2144583</v>
      </c>
      <c r="AL5" s="38">
        <v>5319403</v>
      </c>
      <c r="AM5" s="38">
        <v>2283102</v>
      </c>
      <c r="AN5" s="38">
        <v>2636962</v>
      </c>
      <c r="AO5" s="122">
        <v>3033044</v>
      </c>
      <c r="AP5" s="324">
        <f aca="true" t="shared" si="0" ref="AP5:AP11">SUM(C5:AO5)</f>
        <v>1715779421</v>
      </c>
    </row>
    <row r="6" spans="2:42" ht="15.75" customHeight="1">
      <c r="B6" s="250" t="s">
        <v>572</v>
      </c>
      <c r="C6" s="40"/>
      <c r="D6" s="40"/>
      <c r="E6" s="40"/>
      <c r="F6" s="40"/>
      <c r="G6" s="40"/>
      <c r="H6" s="40"/>
      <c r="I6" s="40"/>
      <c r="J6" s="40">
        <v>4234694</v>
      </c>
      <c r="K6" s="40"/>
      <c r="L6" s="40"/>
      <c r="M6" s="40">
        <v>2268795</v>
      </c>
      <c r="N6" s="40"/>
      <c r="O6" s="40"/>
      <c r="P6" s="40"/>
      <c r="Q6" s="40">
        <v>4778393</v>
      </c>
      <c r="R6" s="40"/>
      <c r="S6" s="40"/>
      <c r="T6" s="40"/>
      <c r="U6" s="40"/>
      <c r="V6" s="40"/>
      <c r="W6" s="40"/>
      <c r="X6" s="40"/>
      <c r="Y6" s="40"/>
      <c r="Z6" s="40"/>
      <c r="AA6" s="40">
        <v>94358475</v>
      </c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123"/>
      <c r="AP6" s="325">
        <f t="shared" si="0"/>
        <v>105640357</v>
      </c>
    </row>
    <row r="7" spans="2:42" ht="15.75" customHeight="1">
      <c r="B7" s="250" t="s">
        <v>573</v>
      </c>
      <c r="C7" s="40">
        <v>2811905</v>
      </c>
      <c r="D7" s="40">
        <v>447062</v>
      </c>
      <c r="E7" s="40">
        <v>621691</v>
      </c>
      <c r="F7" s="40">
        <v>1009128</v>
      </c>
      <c r="G7" s="40">
        <v>874212</v>
      </c>
      <c r="H7" s="40">
        <v>837917</v>
      </c>
      <c r="I7" s="40">
        <v>934611</v>
      </c>
      <c r="J7" s="40">
        <v>53970139</v>
      </c>
      <c r="K7" s="40">
        <v>713280</v>
      </c>
      <c r="L7" s="40">
        <v>882873</v>
      </c>
      <c r="M7" s="40">
        <v>31260000</v>
      </c>
      <c r="N7" s="40">
        <v>552389</v>
      </c>
      <c r="O7" s="40">
        <v>417087</v>
      </c>
      <c r="P7" s="40">
        <v>528592</v>
      </c>
      <c r="Q7" s="40">
        <v>62433408</v>
      </c>
      <c r="R7" s="40">
        <v>515291</v>
      </c>
      <c r="S7" s="40">
        <v>567002</v>
      </c>
      <c r="T7" s="40">
        <v>342274</v>
      </c>
      <c r="U7" s="40">
        <v>778283</v>
      </c>
      <c r="V7" s="40">
        <v>500222</v>
      </c>
      <c r="W7" s="40">
        <v>610542</v>
      </c>
      <c r="X7" s="40">
        <v>637028</v>
      </c>
      <c r="Y7" s="40">
        <v>524557</v>
      </c>
      <c r="Z7" s="40">
        <v>1144832</v>
      </c>
      <c r="AA7" s="40">
        <v>4885181</v>
      </c>
      <c r="AB7" s="40">
        <v>4393597</v>
      </c>
      <c r="AC7" s="40">
        <v>2246848</v>
      </c>
      <c r="AD7" s="40">
        <v>2839644</v>
      </c>
      <c r="AE7" s="40">
        <v>1410612</v>
      </c>
      <c r="AF7" s="40">
        <v>953849</v>
      </c>
      <c r="AG7" s="40">
        <v>1252942</v>
      </c>
      <c r="AH7" s="40">
        <v>2530423</v>
      </c>
      <c r="AI7" s="40">
        <v>514030</v>
      </c>
      <c r="AJ7" s="40">
        <v>873411</v>
      </c>
      <c r="AK7" s="40">
        <v>601754</v>
      </c>
      <c r="AL7" s="40">
        <v>1774550</v>
      </c>
      <c r="AM7" s="40">
        <v>998452</v>
      </c>
      <c r="AN7" s="40">
        <v>1113610</v>
      </c>
      <c r="AO7" s="40">
        <v>1903249</v>
      </c>
      <c r="AP7" s="325">
        <f t="shared" si="0"/>
        <v>192206477</v>
      </c>
    </row>
    <row r="8" spans="2:42" ht="27" customHeight="1">
      <c r="B8" s="250" t="s">
        <v>574</v>
      </c>
      <c r="C8" s="40">
        <v>6298991</v>
      </c>
      <c r="D8" s="40">
        <v>1114470</v>
      </c>
      <c r="E8" s="40">
        <v>1435648</v>
      </c>
      <c r="F8" s="40">
        <v>2332892</v>
      </c>
      <c r="G8" s="40">
        <v>2762225</v>
      </c>
      <c r="H8" s="40">
        <v>2329445</v>
      </c>
      <c r="I8" s="40">
        <v>2378032</v>
      </c>
      <c r="J8" s="40">
        <v>17090690</v>
      </c>
      <c r="K8" s="40">
        <v>2138124</v>
      </c>
      <c r="L8" s="40">
        <v>2708533</v>
      </c>
      <c r="M8" s="40">
        <v>8407322</v>
      </c>
      <c r="N8" s="40">
        <v>1651904</v>
      </c>
      <c r="O8" s="40">
        <v>1136243</v>
      </c>
      <c r="P8" s="40">
        <v>1541670</v>
      </c>
      <c r="Q8" s="40">
        <v>17124287</v>
      </c>
      <c r="R8" s="40">
        <v>1466912</v>
      </c>
      <c r="S8" s="40">
        <v>1591880</v>
      </c>
      <c r="T8" s="40">
        <v>871018</v>
      </c>
      <c r="U8" s="40">
        <v>1842213</v>
      </c>
      <c r="V8" s="40">
        <v>1483736</v>
      </c>
      <c r="W8" s="40">
        <v>1560175</v>
      </c>
      <c r="X8" s="40">
        <v>1887068</v>
      </c>
      <c r="Y8" s="40">
        <v>1370115</v>
      </c>
      <c r="Z8" s="40">
        <v>2843830</v>
      </c>
      <c r="AA8" s="40">
        <v>9791821</v>
      </c>
      <c r="AB8" s="40">
        <v>11566641</v>
      </c>
      <c r="AC8" s="40">
        <v>5570204</v>
      </c>
      <c r="AD8" s="40">
        <v>5619532</v>
      </c>
      <c r="AE8" s="40">
        <v>3629461</v>
      </c>
      <c r="AF8" s="40">
        <v>2522412</v>
      </c>
      <c r="AG8" s="40">
        <v>3340751</v>
      </c>
      <c r="AH8" s="40">
        <v>11923871</v>
      </c>
      <c r="AI8" s="40">
        <v>1410804</v>
      </c>
      <c r="AJ8" s="40">
        <v>2528459</v>
      </c>
      <c r="AK8" s="40">
        <v>1776837</v>
      </c>
      <c r="AL8" s="40">
        <v>2763415</v>
      </c>
      <c r="AM8" s="40">
        <v>1461571</v>
      </c>
      <c r="AN8" s="40">
        <v>1540589</v>
      </c>
      <c r="AO8" s="40">
        <v>2722460</v>
      </c>
      <c r="AP8" s="325">
        <f t="shared" si="0"/>
        <v>153536251</v>
      </c>
    </row>
    <row r="9" spans="2:42" ht="24.75" customHeight="1">
      <c r="B9" s="250" t="s">
        <v>575</v>
      </c>
      <c r="C9" s="40">
        <v>26563005</v>
      </c>
      <c r="D9" s="40">
        <v>4731356</v>
      </c>
      <c r="E9" s="40">
        <v>4442155</v>
      </c>
      <c r="F9" s="40">
        <v>8809791</v>
      </c>
      <c r="G9" s="40">
        <v>8255739</v>
      </c>
      <c r="H9" s="40">
        <v>9801617</v>
      </c>
      <c r="I9" s="40">
        <v>8450148</v>
      </c>
      <c r="J9" s="40">
        <v>15067200</v>
      </c>
      <c r="K9" s="40">
        <v>8295149</v>
      </c>
      <c r="L9" s="40">
        <v>8508939</v>
      </c>
      <c r="M9" s="40">
        <v>12994883</v>
      </c>
      <c r="N9" s="40">
        <v>5805893</v>
      </c>
      <c r="O9" s="40">
        <v>4371536</v>
      </c>
      <c r="P9" s="40">
        <v>7171296</v>
      </c>
      <c r="Q9" s="40">
        <v>13923700</v>
      </c>
      <c r="R9" s="40">
        <v>5398199</v>
      </c>
      <c r="S9" s="40">
        <v>5730830</v>
      </c>
      <c r="T9" s="40">
        <v>3700784</v>
      </c>
      <c r="U9" s="40">
        <v>8641222</v>
      </c>
      <c r="V9" s="40">
        <v>5803917</v>
      </c>
      <c r="W9" s="40">
        <v>5848926</v>
      </c>
      <c r="X9" s="40">
        <v>7013077</v>
      </c>
      <c r="Y9" s="40">
        <v>5854030</v>
      </c>
      <c r="Z9" s="40">
        <v>12883659</v>
      </c>
      <c r="AA9" s="40">
        <v>31459923</v>
      </c>
      <c r="AB9" s="40">
        <v>38351064</v>
      </c>
      <c r="AC9" s="40">
        <v>18082262</v>
      </c>
      <c r="AD9" s="40">
        <v>19044638</v>
      </c>
      <c r="AE9" s="40">
        <v>12774326</v>
      </c>
      <c r="AF9" s="40">
        <v>9292084</v>
      </c>
      <c r="AG9" s="40">
        <v>11120742</v>
      </c>
      <c r="AH9" s="40">
        <v>167626265</v>
      </c>
      <c r="AI9" s="40">
        <v>6062883</v>
      </c>
      <c r="AJ9" s="40">
        <v>9396270</v>
      </c>
      <c r="AK9" s="40">
        <v>6894914</v>
      </c>
      <c r="AL9" s="40">
        <v>8707372</v>
      </c>
      <c r="AM9" s="40">
        <v>5232584</v>
      </c>
      <c r="AN9" s="40">
        <v>5485022</v>
      </c>
      <c r="AO9" s="40">
        <v>9901423</v>
      </c>
      <c r="AP9" s="325">
        <f t="shared" si="0"/>
        <v>567498823</v>
      </c>
    </row>
    <row r="10" spans="2:42" ht="12.75">
      <c r="B10" s="250" t="s">
        <v>576</v>
      </c>
      <c r="C10" s="40">
        <v>310652</v>
      </c>
      <c r="D10" s="40">
        <v>25000</v>
      </c>
      <c r="E10" s="40">
        <v>201254</v>
      </c>
      <c r="F10" s="40">
        <v>249876</v>
      </c>
      <c r="G10" s="40">
        <v>334964</v>
      </c>
      <c r="H10" s="40">
        <v>153322</v>
      </c>
      <c r="I10" s="40">
        <v>359274</v>
      </c>
      <c r="J10" s="40">
        <v>73621</v>
      </c>
      <c r="K10" s="40">
        <v>158710</v>
      </c>
      <c r="L10" s="40">
        <v>298497</v>
      </c>
      <c r="M10" s="40">
        <v>92545</v>
      </c>
      <c r="N10" s="40">
        <v>122243</v>
      </c>
      <c r="O10" s="40">
        <v>104011</v>
      </c>
      <c r="P10" s="40"/>
      <c r="Q10" s="40">
        <v>61466</v>
      </c>
      <c r="R10" s="40">
        <v>134400</v>
      </c>
      <c r="S10" s="40">
        <v>237720</v>
      </c>
      <c r="T10" s="40">
        <v>6767</v>
      </c>
      <c r="U10" s="40">
        <v>61466</v>
      </c>
      <c r="V10" s="40">
        <v>164787</v>
      </c>
      <c r="W10" s="40">
        <v>73621</v>
      </c>
      <c r="X10" s="40">
        <v>91855</v>
      </c>
      <c r="Y10" s="40">
        <v>6767</v>
      </c>
      <c r="Z10" s="40">
        <v>104011</v>
      </c>
      <c r="AA10" s="40">
        <v>1362098</v>
      </c>
      <c r="AB10" s="40">
        <v>4070733</v>
      </c>
      <c r="AC10" s="40">
        <v>413973</v>
      </c>
      <c r="AD10" s="40">
        <v>815103</v>
      </c>
      <c r="AE10" s="40">
        <v>334964</v>
      </c>
      <c r="AF10" s="40">
        <v>12845</v>
      </c>
      <c r="AG10" s="40">
        <v>468674</v>
      </c>
      <c r="AH10" s="40">
        <v>6767</v>
      </c>
      <c r="AI10" s="40">
        <v>18922</v>
      </c>
      <c r="AJ10" s="40">
        <v>255953</v>
      </c>
      <c r="AK10" s="40">
        <v>25000</v>
      </c>
      <c r="AL10" s="40">
        <v>368130</v>
      </c>
      <c r="AM10" s="40">
        <v>143217</v>
      </c>
      <c r="AN10" s="40">
        <v>190984</v>
      </c>
      <c r="AO10" s="40">
        <v>77414</v>
      </c>
      <c r="AP10" s="325">
        <f t="shared" si="0"/>
        <v>11991606</v>
      </c>
    </row>
    <row r="11" spans="2:42" ht="12.75">
      <c r="B11" s="250" t="s">
        <v>877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>
        <v>77469300</v>
      </c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123"/>
      <c r="AP11" s="41">
        <f t="shared" si="0"/>
        <v>77469300</v>
      </c>
    </row>
    <row r="12" spans="2:42" ht="13.5" thickBot="1">
      <c r="B12" s="251" t="s">
        <v>353</v>
      </c>
      <c r="C12" s="42">
        <f aca="true" t="shared" si="1" ref="C12:H12">SUM(C5:C11)</f>
        <v>44436625</v>
      </c>
      <c r="D12" s="42">
        <f t="shared" si="1"/>
        <v>7615868</v>
      </c>
      <c r="E12" s="42">
        <f t="shared" si="1"/>
        <v>9672263</v>
      </c>
      <c r="F12" s="42">
        <f t="shared" si="1"/>
        <v>16483445</v>
      </c>
      <c r="G12" s="42">
        <f t="shared" si="1"/>
        <v>17824013</v>
      </c>
      <c r="H12" s="42">
        <f t="shared" si="1"/>
        <v>16361277</v>
      </c>
      <c r="I12" s="42">
        <f aca="true" t="shared" si="2" ref="I12:R12">SUM(I5:I11)</f>
        <v>16965608</v>
      </c>
      <c r="J12" s="42">
        <f t="shared" si="2"/>
        <v>701844729</v>
      </c>
      <c r="K12" s="42">
        <f t="shared" si="2"/>
        <v>14589430</v>
      </c>
      <c r="L12" s="42">
        <f t="shared" si="2"/>
        <v>17544972</v>
      </c>
      <c r="M12" s="42">
        <f t="shared" si="2"/>
        <v>282087999</v>
      </c>
      <c r="N12" s="42">
        <f t="shared" si="2"/>
        <v>10824331</v>
      </c>
      <c r="O12" s="42">
        <f t="shared" si="2"/>
        <v>7903694</v>
      </c>
      <c r="P12" s="42">
        <f t="shared" si="2"/>
        <v>10735896</v>
      </c>
      <c r="Q12" s="42">
        <f t="shared" si="2"/>
        <v>778940183</v>
      </c>
      <c r="R12" s="42">
        <f t="shared" si="2"/>
        <v>9998729</v>
      </c>
      <c r="S12" s="42">
        <f aca="true" t="shared" si="3" ref="S12:X12">SUM(S5:S11)</f>
        <v>11370035</v>
      </c>
      <c r="T12" s="42">
        <f t="shared" si="3"/>
        <v>5843270</v>
      </c>
      <c r="U12" s="42">
        <f t="shared" si="3"/>
        <v>13387216</v>
      </c>
      <c r="V12" s="42">
        <f t="shared" si="3"/>
        <v>10541379</v>
      </c>
      <c r="W12" s="42">
        <f t="shared" si="3"/>
        <v>10315907</v>
      </c>
      <c r="X12" s="42">
        <f t="shared" si="3"/>
        <v>12346593</v>
      </c>
      <c r="Y12" s="42">
        <f aca="true" t="shared" si="4" ref="Y12:AO12">SUM(Y5:Y11)</f>
        <v>9183883</v>
      </c>
      <c r="Z12" s="42">
        <f t="shared" si="4"/>
        <v>20396156</v>
      </c>
      <c r="AA12" s="42">
        <f t="shared" si="4"/>
        <v>239700235</v>
      </c>
      <c r="AB12" s="42">
        <f t="shared" si="4"/>
        <v>81842585</v>
      </c>
      <c r="AC12" s="42">
        <f t="shared" si="4"/>
        <v>35847475</v>
      </c>
      <c r="AD12" s="42">
        <f t="shared" si="4"/>
        <v>39804887</v>
      </c>
      <c r="AE12" s="42">
        <f t="shared" si="4"/>
        <v>24438246</v>
      </c>
      <c r="AF12" s="42">
        <f t="shared" si="4"/>
        <v>15810255</v>
      </c>
      <c r="AG12" s="42">
        <f t="shared" si="4"/>
        <v>23046806</v>
      </c>
      <c r="AH12" s="42">
        <f t="shared" si="4"/>
        <v>210341859</v>
      </c>
      <c r="AI12" s="42">
        <f t="shared" si="4"/>
        <v>9557095</v>
      </c>
      <c r="AJ12" s="42">
        <f t="shared" si="4"/>
        <v>17419650</v>
      </c>
      <c r="AK12" s="42">
        <f t="shared" si="4"/>
        <v>11443088</v>
      </c>
      <c r="AL12" s="42">
        <f t="shared" si="4"/>
        <v>18932870</v>
      </c>
      <c r="AM12" s="42">
        <f t="shared" si="4"/>
        <v>10118926</v>
      </c>
      <c r="AN12" s="42">
        <f t="shared" si="4"/>
        <v>10967167</v>
      </c>
      <c r="AO12" s="42">
        <f t="shared" si="4"/>
        <v>17637590</v>
      </c>
      <c r="AP12" s="45">
        <f>SUM(AP5:AP11)</f>
        <v>2824122235</v>
      </c>
    </row>
    <row r="13" spans="2:42" ht="15.75" customHeight="1" thickBot="1">
      <c r="B13" s="363" t="s">
        <v>1083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5"/>
    </row>
    <row r="14" spans="2:42" ht="15.75" customHeight="1">
      <c r="B14" s="249" t="s">
        <v>577</v>
      </c>
      <c r="C14" s="38">
        <v>172000</v>
      </c>
      <c r="D14" s="38">
        <v>1000</v>
      </c>
      <c r="E14" s="38">
        <v>49400</v>
      </c>
      <c r="F14" s="38">
        <v>389000</v>
      </c>
      <c r="G14" s="38">
        <v>226000</v>
      </c>
      <c r="H14" s="38">
        <v>11000</v>
      </c>
      <c r="I14" s="38">
        <v>254500</v>
      </c>
      <c r="J14" s="38">
        <v>32800</v>
      </c>
      <c r="K14" s="38">
        <v>292500</v>
      </c>
      <c r="L14" s="38">
        <v>12300</v>
      </c>
      <c r="M14" s="38">
        <v>15000</v>
      </c>
      <c r="N14" s="38">
        <v>10000</v>
      </c>
      <c r="O14" s="38">
        <v>10000</v>
      </c>
      <c r="P14" s="38">
        <v>13700</v>
      </c>
      <c r="Q14" s="38">
        <v>20900</v>
      </c>
      <c r="R14" s="38">
        <v>17800</v>
      </c>
      <c r="S14" s="38">
        <v>11200</v>
      </c>
      <c r="T14" s="38">
        <v>25800</v>
      </c>
      <c r="U14" s="38">
        <v>16400</v>
      </c>
      <c r="V14" s="38">
        <v>5000</v>
      </c>
      <c r="W14" s="38">
        <v>19800</v>
      </c>
      <c r="X14" s="38">
        <v>9600</v>
      </c>
      <c r="Y14" s="38">
        <v>28000</v>
      </c>
      <c r="Z14" s="38">
        <v>130600</v>
      </c>
      <c r="AA14" s="38">
        <v>90000</v>
      </c>
      <c r="AB14" s="38"/>
      <c r="AC14" s="38">
        <v>113500</v>
      </c>
      <c r="AD14" s="38">
        <v>5163000</v>
      </c>
      <c r="AE14" s="38">
        <v>486000</v>
      </c>
      <c r="AF14" s="38">
        <v>19700</v>
      </c>
      <c r="AG14" s="38">
        <v>54000</v>
      </c>
      <c r="AH14" s="38">
        <v>10000</v>
      </c>
      <c r="AI14" s="38">
        <v>20000</v>
      </c>
      <c r="AJ14" s="38">
        <v>10000</v>
      </c>
      <c r="AK14" s="38">
        <v>17500</v>
      </c>
      <c r="AL14" s="38"/>
      <c r="AM14" s="38"/>
      <c r="AN14" s="38">
        <v>68600</v>
      </c>
      <c r="AO14" s="38">
        <v>30000</v>
      </c>
      <c r="AP14" s="278">
        <f aca="true" t="shared" si="5" ref="AP14:AP20">SUM(C14:AO14)</f>
        <v>7856600</v>
      </c>
    </row>
    <row r="15" spans="2:42" ht="12.75">
      <c r="B15" s="250" t="s">
        <v>578</v>
      </c>
      <c r="C15" s="40">
        <v>803000</v>
      </c>
      <c r="D15" s="40"/>
      <c r="E15" s="40">
        <v>20000</v>
      </c>
      <c r="F15" s="40">
        <v>5000</v>
      </c>
      <c r="G15" s="40"/>
      <c r="H15" s="40"/>
      <c r="I15" s="40"/>
      <c r="J15" s="40">
        <v>10000</v>
      </c>
      <c r="K15" s="40"/>
      <c r="L15" s="40">
        <v>4000</v>
      </c>
      <c r="M15" s="40">
        <v>1500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>
        <v>61500</v>
      </c>
      <c r="AA15" s="40">
        <v>5000</v>
      </c>
      <c r="AB15" s="40"/>
      <c r="AC15" s="40">
        <v>3500</v>
      </c>
      <c r="AD15" s="40">
        <v>1370000</v>
      </c>
      <c r="AE15" s="40"/>
      <c r="AF15" s="40"/>
      <c r="AG15" s="40"/>
      <c r="AH15" s="40">
        <v>6000</v>
      </c>
      <c r="AI15" s="40"/>
      <c r="AJ15" s="40">
        <v>10000</v>
      </c>
      <c r="AK15" s="40"/>
      <c r="AL15" s="40"/>
      <c r="AM15" s="40"/>
      <c r="AN15" s="40">
        <v>8000</v>
      </c>
      <c r="AO15" s="40">
        <v>12000</v>
      </c>
      <c r="AP15" s="127">
        <f t="shared" si="5"/>
        <v>2319500</v>
      </c>
    </row>
    <row r="16" spans="2:42" ht="12.75">
      <c r="B16" s="250" t="s">
        <v>579</v>
      </c>
      <c r="C16" s="40">
        <v>23500</v>
      </c>
      <c r="D16" s="40"/>
      <c r="E16" s="40">
        <v>2000</v>
      </c>
      <c r="F16" s="40">
        <v>3000</v>
      </c>
      <c r="G16" s="40">
        <v>15000</v>
      </c>
      <c r="H16" s="40">
        <v>3500</v>
      </c>
      <c r="I16" s="40">
        <v>1300</v>
      </c>
      <c r="J16" s="40">
        <v>2000</v>
      </c>
      <c r="K16" s="40"/>
      <c r="L16" s="40">
        <v>4600</v>
      </c>
      <c r="M16" s="40"/>
      <c r="N16" s="40"/>
      <c r="O16" s="40"/>
      <c r="P16" s="40"/>
      <c r="Q16" s="40"/>
      <c r="R16" s="40">
        <v>1900</v>
      </c>
      <c r="S16" s="40"/>
      <c r="T16" s="40"/>
      <c r="U16" s="40">
        <v>1800</v>
      </c>
      <c r="V16" s="40"/>
      <c r="W16" s="40"/>
      <c r="X16" s="40"/>
      <c r="Y16" s="40"/>
      <c r="Z16" s="40">
        <v>16200</v>
      </c>
      <c r="AA16" s="40">
        <v>1000</v>
      </c>
      <c r="AB16" s="40"/>
      <c r="AC16" s="40">
        <v>11000</v>
      </c>
      <c r="AD16" s="40">
        <v>605000</v>
      </c>
      <c r="AE16" s="40">
        <v>218000</v>
      </c>
      <c r="AF16" s="40">
        <v>1800</v>
      </c>
      <c r="AG16" s="40">
        <v>800</v>
      </c>
      <c r="AH16" s="40">
        <v>3000</v>
      </c>
      <c r="AI16" s="40"/>
      <c r="AJ16" s="40"/>
      <c r="AK16" s="40"/>
      <c r="AL16" s="40"/>
      <c r="AM16" s="40"/>
      <c r="AN16" s="40"/>
      <c r="AO16" s="40"/>
      <c r="AP16" s="127">
        <f t="shared" si="5"/>
        <v>915400</v>
      </c>
    </row>
    <row r="17" spans="2:42" ht="12.75">
      <c r="B17" s="250" t="s">
        <v>580</v>
      </c>
      <c r="C17" s="40">
        <v>14000</v>
      </c>
      <c r="D17" s="40"/>
      <c r="E17" s="40"/>
      <c r="F17" s="40">
        <v>6000</v>
      </c>
      <c r="G17" s="40">
        <v>180000</v>
      </c>
      <c r="H17" s="40"/>
      <c r="I17" s="40">
        <v>67000</v>
      </c>
      <c r="J17" s="40"/>
      <c r="K17" s="40"/>
      <c r="L17" s="40">
        <v>3700</v>
      </c>
      <c r="M17" s="40">
        <v>1500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>
        <v>19500</v>
      </c>
      <c r="AA17" s="40">
        <v>5500</v>
      </c>
      <c r="AB17" s="40"/>
      <c r="AC17" s="40">
        <v>9600</v>
      </c>
      <c r="AD17" s="40">
        <v>3853000</v>
      </c>
      <c r="AE17" s="40">
        <v>71000</v>
      </c>
      <c r="AF17" s="40"/>
      <c r="AG17" s="40">
        <v>700</v>
      </c>
      <c r="AH17" s="40">
        <v>1000</v>
      </c>
      <c r="AI17" s="40"/>
      <c r="AJ17" s="40"/>
      <c r="AK17" s="40">
        <v>2500</v>
      </c>
      <c r="AL17" s="40"/>
      <c r="AM17" s="40"/>
      <c r="AN17" s="40"/>
      <c r="AO17" s="40"/>
      <c r="AP17" s="326">
        <f t="shared" si="5"/>
        <v>4235000</v>
      </c>
    </row>
    <row r="18" spans="2:42" ht="24">
      <c r="B18" s="250" t="s">
        <v>592</v>
      </c>
      <c r="C18" s="40">
        <v>2500</v>
      </c>
      <c r="D18" s="40"/>
      <c r="E18" s="40"/>
      <c r="F18" s="40"/>
      <c r="G18" s="40">
        <v>2000</v>
      </c>
      <c r="H18" s="40"/>
      <c r="I18" s="40">
        <v>40500</v>
      </c>
      <c r="J18" s="40">
        <v>2000</v>
      </c>
      <c r="K18" s="40"/>
      <c r="L18" s="40">
        <v>1700</v>
      </c>
      <c r="M18" s="40">
        <v>2000</v>
      </c>
      <c r="N18" s="40"/>
      <c r="O18" s="40"/>
      <c r="P18" s="40"/>
      <c r="Q18" s="40"/>
      <c r="R18" s="40"/>
      <c r="S18" s="40"/>
      <c r="T18" s="40"/>
      <c r="U18" s="40">
        <v>2000</v>
      </c>
      <c r="V18" s="40"/>
      <c r="W18" s="40"/>
      <c r="X18" s="40"/>
      <c r="Y18" s="40"/>
      <c r="Z18" s="40"/>
      <c r="AA18" s="40">
        <v>5000</v>
      </c>
      <c r="AB18" s="40"/>
      <c r="AC18" s="40"/>
      <c r="AD18" s="40"/>
      <c r="AE18" s="40">
        <v>275000</v>
      </c>
      <c r="AF18" s="40"/>
      <c r="AG18" s="40"/>
      <c r="AH18" s="40"/>
      <c r="AI18" s="40"/>
      <c r="AJ18" s="40"/>
      <c r="AK18" s="40"/>
      <c r="AL18" s="40"/>
      <c r="AM18" s="40"/>
      <c r="AN18" s="40">
        <v>2000</v>
      </c>
      <c r="AO18" s="40"/>
      <c r="AP18" s="326">
        <f t="shared" si="5"/>
        <v>334700</v>
      </c>
    </row>
    <row r="19" spans="2:42" ht="12.75">
      <c r="B19" s="250" t="s">
        <v>581</v>
      </c>
      <c r="C19" s="40">
        <v>1250000</v>
      </c>
      <c r="D19" s="40"/>
      <c r="E19" s="40"/>
      <c r="F19" s="128"/>
      <c r="G19" s="40"/>
      <c r="H19" s="40"/>
      <c r="I19" s="40">
        <v>2500</v>
      </c>
      <c r="J19" s="128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>
        <v>3750000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>
        <v>5000</v>
      </c>
      <c r="AP19" s="326">
        <f t="shared" si="5"/>
        <v>5007500</v>
      </c>
    </row>
    <row r="20" spans="2:42" ht="24">
      <c r="B20" s="250" t="s">
        <v>582</v>
      </c>
      <c r="C20" s="40">
        <v>601000</v>
      </c>
      <c r="D20" s="40"/>
      <c r="E20" s="40">
        <v>50000</v>
      </c>
      <c r="F20" s="129"/>
      <c r="G20" s="129"/>
      <c r="H20" s="129"/>
      <c r="I20" s="40">
        <v>9300</v>
      </c>
      <c r="J20" s="129"/>
      <c r="K20" s="128"/>
      <c r="L20" s="128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>
        <v>30000</v>
      </c>
      <c r="AA20" s="40"/>
      <c r="AB20" s="40"/>
      <c r="AC20" s="40">
        <v>3100</v>
      </c>
      <c r="AD20" s="40">
        <v>200000</v>
      </c>
      <c r="AE20" s="40"/>
      <c r="AF20" s="40"/>
      <c r="AG20" s="40">
        <v>800</v>
      </c>
      <c r="AH20" s="40"/>
      <c r="AI20" s="40"/>
      <c r="AJ20" s="40"/>
      <c r="AK20" s="40"/>
      <c r="AL20" s="40"/>
      <c r="AM20" s="129"/>
      <c r="AN20" s="129"/>
      <c r="AO20" s="40"/>
      <c r="AP20" s="326">
        <f t="shared" si="5"/>
        <v>894200</v>
      </c>
    </row>
    <row r="21" spans="2:42" ht="13.5" thickBot="1">
      <c r="B21" s="251" t="s">
        <v>622</v>
      </c>
      <c r="C21" s="42">
        <f aca="true" t="shared" si="6" ref="C21:H21">SUM(C14:C20)</f>
        <v>2866000</v>
      </c>
      <c r="D21" s="42">
        <f t="shared" si="6"/>
        <v>1000</v>
      </c>
      <c r="E21" s="42">
        <f t="shared" si="6"/>
        <v>121400</v>
      </c>
      <c r="F21" s="42">
        <f t="shared" si="6"/>
        <v>403000</v>
      </c>
      <c r="G21" s="42">
        <f t="shared" si="6"/>
        <v>423000</v>
      </c>
      <c r="H21" s="42">
        <f t="shared" si="6"/>
        <v>14500</v>
      </c>
      <c r="I21" s="42">
        <f aca="true" t="shared" si="7" ref="I21:AO21">SUM(I14:I20)</f>
        <v>375100</v>
      </c>
      <c r="J21" s="42">
        <f t="shared" si="7"/>
        <v>46800</v>
      </c>
      <c r="K21" s="42">
        <f t="shared" si="7"/>
        <v>292500</v>
      </c>
      <c r="L21" s="42">
        <f t="shared" si="7"/>
        <v>26300</v>
      </c>
      <c r="M21" s="42">
        <f t="shared" si="7"/>
        <v>20000</v>
      </c>
      <c r="N21" s="42">
        <f t="shared" si="7"/>
        <v>10000</v>
      </c>
      <c r="O21" s="42">
        <f t="shared" si="7"/>
        <v>10000</v>
      </c>
      <c r="P21" s="42">
        <f t="shared" si="7"/>
        <v>13700</v>
      </c>
      <c r="Q21" s="42">
        <f t="shared" si="7"/>
        <v>20900</v>
      </c>
      <c r="R21" s="42">
        <f t="shared" si="7"/>
        <v>19700</v>
      </c>
      <c r="S21" s="42">
        <f t="shared" si="7"/>
        <v>11200</v>
      </c>
      <c r="T21" s="42">
        <f t="shared" si="7"/>
        <v>25800</v>
      </c>
      <c r="U21" s="42">
        <f t="shared" si="7"/>
        <v>20200</v>
      </c>
      <c r="V21" s="42">
        <f t="shared" si="7"/>
        <v>5000</v>
      </c>
      <c r="W21" s="42">
        <f t="shared" si="7"/>
        <v>19800</v>
      </c>
      <c r="X21" s="42">
        <f t="shared" si="7"/>
        <v>9600</v>
      </c>
      <c r="Y21" s="42">
        <f t="shared" si="7"/>
        <v>28000</v>
      </c>
      <c r="Z21" s="42">
        <f t="shared" si="7"/>
        <v>257800</v>
      </c>
      <c r="AA21" s="42">
        <f t="shared" si="7"/>
        <v>106500</v>
      </c>
      <c r="AB21" s="42"/>
      <c r="AC21" s="42">
        <f t="shared" si="7"/>
        <v>140700</v>
      </c>
      <c r="AD21" s="42">
        <f t="shared" si="7"/>
        <v>14941000</v>
      </c>
      <c r="AE21" s="42">
        <f t="shared" si="7"/>
        <v>1050000</v>
      </c>
      <c r="AF21" s="42">
        <f t="shared" si="7"/>
        <v>21500</v>
      </c>
      <c r="AG21" s="42">
        <f t="shared" si="7"/>
        <v>56300</v>
      </c>
      <c r="AH21" s="42">
        <f t="shared" si="7"/>
        <v>20000</v>
      </c>
      <c r="AI21" s="42">
        <f t="shared" si="7"/>
        <v>20000</v>
      </c>
      <c r="AJ21" s="42">
        <f t="shared" si="7"/>
        <v>20000</v>
      </c>
      <c r="AK21" s="42">
        <f t="shared" si="7"/>
        <v>20000</v>
      </c>
      <c r="AL21" s="42"/>
      <c r="AM21" s="42"/>
      <c r="AN21" s="42">
        <f t="shared" si="7"/>
        <v>78600</v>
      </c>
      <c r="AO21" s="42">
        <f t="shared" si="7"/>
        <v>47000</v>
      </c>
      <c r="AP21" s="45">
        <f>SUM(AP14:AP20)</f>
        <v>21562900</v>
      </c>
    </row>
    <row r="22" spans="2:42" ht="13.5" thickBot="1">
      <c r="B22" s="363" t="s">
        <v>569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5"/>
    </row>
    <row r="23" spans="2:42" ht="12.75">
      <c r="B23" s="249" t="s">
        <v>583</v>
      </c>
      <c r="C23" s="38">
        <v>2000</v>
      </c>
      <c r="D23" s="38"/>
      <c r="E23" s="38"/>
      <c r="F23" s="38">
        <v>2835900</v>
      </c>
      <c r="G23" s="38"/>
      <c r="H23" s="38"/>
      <c r="I23" s="38">
        <v>6000</v>
      </c>
      <c r="J23" s="38">
        <v>19066750</v>
      </c>
      <c r="K23" s="38"/>
      <c r="L23" s="38">
        <v>15100</v>
      </c>
      <c r="M23" s="38">
        <v>19066750</v>
      </c>
      <c r="N23" s="38"/>
      <c r="O23" s="38"/>
      <c r="P23" s="38"/>
      <c r="Q23" s="38">
        <v>20014150</v>
      </c>
      <c r="R23" s="38"/>
      <c r="S23" s="38"/>
      <c r="T23" s="38"/>
      <c r="U23" s="38">
        <v>5200600</v>
      </c>
      <c r="V23" s="38"/>
      <c r="W23" s="38"/>
      <c r="X23" s="38"/>
      <c r="Y23" s="38"/>
      <c r="Z23" s="38">
        <v>2000</v>
      </c>
      <c r="AA23" s="38">
        <v>1000</v>
      </c>
      <c r="AB23" s="38"/>
      <c r="AC23" s="38">
        <v>500</v>
      </c>
      <c r="AD23" s="38">
        <v>2882700</v>
      </c>
      <c r="AE23" s="38">
        <v>2030000</v>
      </c>
      <c r="AF23" s="38"/>
      <c r="AG23" s="38">
        <v>16000</v>
      </c>
      <c r="AH23" s="38">
        <v>19090150</v>
      </c>
      <c r="AI23" s="38"/>
      <c r="AJ23" s="38"/>
      <c r="AK23" s="38"/>
      <c r="AL23" s="38"/>
      <c r="AM23" s="38"/>
      <c r="AN23" s="38"/>
      <c r="AO23" s="38">
        <v>58500</v>
      </c>
      <c r="AP23" s="327">
        <f aca="true" t="shared" si="8" ref="AP23:AP31">SUM(C23:AO23)</f>
        <v>90288100</v>
      </c>
    </row>
    <row r="24" spans="2:42" ht="12.75">
      <c r="B24" s="250" t="s">
        <v>584</v>
      </c>
      <c r="C24" s="40">
        <v>35000</v>
      </c>
      <c r="D24" s="40"/>
      <c r="E24" s="40">
        <v>70000</v>
      </c>
      <c r="F24" s="128"/>
      <c r="G24" s="40"/>
      <c r="H24" s="40"/>
      <c r="I24" s="40"/>
      <c r="J24" s="40">
        <v>3958125</v>
      </c>
      <c r="K24" s="40"/>
      <c r="L24" s="40"/>
      <c r="M24" s="40">
        <v>3958125</v>
      </c>
      <c r="N24" s="40"/>
      <c r="O24" s="40"/>
      <c r="P24" s="40"/>
      <c r="Q24" s="40">
        <v>3958125</v>
      </c>
      <c r="R24" s="40"/>
      <c r="S24" s="40"/>
      <c r="T24" s="40"/>
      <c r="U24" s="40"/>
      <c r="V24" s="40"/>
      <c r="W24" s="40"/>
      <c r="X24" s="40"/>
      <c r="Y24" s="40"/>
      <c r="Z24" s="40"/>
      <c r="AA24" s="40">
        <v>175000</v>
      </c>
      <c r="AB24" s="40"/>
      <c r="AC24" s="40"/>
      <c r="AD24" s="40">
        <v>16660200</v>
      </c>
      <c r="AE24" s="40">
        <v>14000</v>
      </c>
      <c r="AF24" s="40"/>
      <c r="AG24" s="40"/>
      <c r="AH24" s="40">
        <v>3958125</v>
      </c>
      <c r="AI24" s="40"/>
      <c r="AJ24" s="40"/>
      <c r="AK24" s="40">
        <v>65000</v>
      </c>
      <c r="AL24" s="40"/>
      <c r="AM24" s="40"/>
      <c r="AN24" s="40"/>
      <c r="AO24" s="40">
        <v>279500</v>
      </c>
      <c r="AP24" s="326">
        <f t="shared" si="8"/>
        <v>33131200</v>
      </c>
    </row>
    <row r="25" spans="2:42" ht="24">
      <c r="B25" s="219" t="s">
        <v>677</v>
      </c>
      <c r="C25" s="40">
        <v>200000</v>
      </c>
      <c r="D25" s="40"/>
      <c r="E25" s="40">
        <v>30000</v>
      </c>
      <c r="F25" s="40">
        <v>39000</v>
      </c>
      <c r="G25" s="40">
        <v>251000</v>
      </c>
      <c r="H25" s="40"/>
      <c r="I25" s="40">
        <v>1262500</v>
      </c>
      <c r="J25" s="40"/>
      <c r="K25" s="40">
        <v>2797500</v>
      </c>
      <c r="L25" s="40">
        <v>33228800</v>
      </c>
      <c r="M25" s="40"/>
      <c r="N25" s="40"/>
      <c r="O25" s="40"/>
      <c r="P25" s="40"/>
      <c r="Q25" s="40"/>
      <c r="R25" s="40">
        <v>13800</v>
      </c>
      <c r="S25" s="40">
        <v>3400</v>
      </c>
      <c r="T25" s="40"/>
      <c r="U25" s="40"/>
      <c r="V25" s="40"/>
      <c r="W25" s="40"/>
      <c r="X25" s="40"/>
      <c r="Y25" s="40"/>
      <c r="Z25" s="40">
        <v>17000</v>
      </c>
      <c r="AA25" s="40">
        <v>7510000</v>
      </c>
      <c r="AB25" s="40"/>
      <c r="AC25" s="40">
        <v>550000</v>
      </c>
      <c r="AD25" s="40">
        <v>200000</v>
      </c>
      <c r="AE25" s="40">
        <v>1800000</v>
      </c>
      <c r="AF25" s="40"/>
      <c r="AG25" s="40">
        <v>60000</v>
      </c>
      <c r="AH25" s="40"/>
      <c r="AI25" s="40"/>
      <c r="AJ25" s="40"/>
      <c r="AK25" s="40"/>
      <c r="AL25" s="40"/>
      <c r="AM25" s="128"/>
      <c r="AN25" s="40">
        <v>2459700</v>
      </c>
      <c r="AO25" s="40"/>
      <c r="AP25" s="326">
        <f t="shared" si="8"/>
        <v>50422700</v>
      </c>
    </row>
    <row r="26" spans="2:42" ht="36">
      <c r="B26" s="250" t="s">
        <v>681</v>
      </c>
      <c r="C26" s="40">
        <v>8372500</v>
      </c>
      <c r="D26" s="40">
        <v>4000</v>
      </c>
      <c r="E26" s="40">
        <v>72200</v>
      </c>
      <c r="F26" s="40">
        <v>52200</v>
      </c>
      <c r="G26" s="40">
        <v>24000</v>
      </c>
      <c r="H26" s="40">
        <v>70000</v>
      </c>
      <c r="I26" s="40">
        <v>120500</v>
      </c>
      <c r="J26" s="40">
        <v>11013600</v>
      </c>
      <c r="K26" s="40"/>
      <c r="L26" s="40">
        <v>721000</v>
      </c>
      <c r="M26" s="40">
        <v>11420000</v>
      </c>
      <c r="N26" s="40"/>
      <c r="O26" s="40"/>
      <c r="P26" s="40"/>
      <c r="Q26" s="40">
        <v>33600400</v>
      </c>
      <c r="R26" s="40"/>
      <c r="S26" s="40">
        <v>7000</v>
      </c>
      <c r="T26" s="40">
        <v>36000</v>
      </c>
      <c r="U26" s="40">
        <v>1868100</v>
      </c>
      <c r="V26" s="40">
        <v>5700</v>
      </c>
      <c r="W26" s="40"/>
      <c r="X26" s="40">
        <v>200</v>
      </c>
      <c r="Y26" s="40"/>
      <c r="Z26" s="40">
        <v>128000</v>
      </c>
      <c r="AA26" s="40">
        <v>222500</v>
      </c>
      <c r="AB26" s="40"/>
      <c r="AC26" s="40">
        <v>3500400</v>
      </c>
      <c r="AD26" s="40">
        <v>11862800</v>
      </c>
      <c r="AE26" s="40">
        <v>3021500</v>
      </c>
      <c r="AF26" s="40">
        <v>3300</v>
      </c>
      <c r="AG26" s="40">
        <v>21000</v>
      </c>
      <c r="AH26" s="40">
        <v>6920500</v>
      </c>
      <c r="AI26" s="40">
        <v>15000</v>
      </c>
      <c r="AJ26" s="40">
        <v>6600</v>
      </c>
      <c r="AK26" s="40">
        <v>1631981</v>
      </c>
      <c r="AL26" s="40"/>
      <c r="AM26" s="40"/>
      <c r="AN26" s="40">
        <v>5000</v>
      </c>
      <c r="AO26" s="40">
        <v>543400</v>
      </c>
      <c r="AP26" s="326">
        <f t="shared" si="8"/>
        <v>95269381</v>
      </c>
    </row>
    <row r="27" spans="2:42" ht="12.75">
      <c r="B27" s="250" t="s">
        <v>585</v>
      </c>
      <c r="C27" s="40">
        <v>95000</v>
      </c>
      <c r="D27" s="40"/>
      <c r="E27" s="40"/>
      <c r="F27" s="40">
        <v>15000</v>
      </c>
      <c r="G27" s="40"/>
      <c r="H27" s="40">
        <v>102200</v>
      </c>
      <c r="I27" s="40">
        <v>6500</v>
      </c>
      <c r="J27" s="40">
        <v>9054000</v>
      </c>
      <c r="K27" s="40"/>
      <c r="L27" s="40">
        <v>1200000</v>
      </c>
      <c r="M27" s="40">
        <v>7750000</v>
      </c>
      <c r="N27" s="40"/>
      <c r="O27" s="40"/>
      <c r="P27" s="40"/>
      <c r="Q27" s="40">
        <v>10365000</v>
      </c>
      <c r="R27" s="40"/>
      <c r="S27" s="40"/>
      <c r="T27" s="40"/>
      <c r="U27" s="40">
        <v>10000</v>
      </c>
      <c r="V27" s="40"/>
      <c r="W27" s="40"/>
      <c r="X27" s="40"/>
      <c r="Y27" s="40"/>
      <c r="Z27" s="40">
        <v>35000</v>
      </c>
      <c r="AA27" s="40">
        <v>5000</v>
      </c>
      <c r="AB27" s="40"/>
      <c r="AC27" s="40">
        <v>10000</v>
      </c>
      <c r="AD27" s="40">
        <v>4846800</v>
      </c>
      <c r="AE27" s="40">
        <v>1933800</v>
      </c>
      <c r="AF27" s="40"/>
      <c r="AG27" s="40"/>
      <c r="AH27" s="40">
        <v>8750800</v>
      </c>
      <c r="AI27" s="40"/>
      <c r="AJ27" s="40"/>
      <c r="AK27" s="40"/>
      <c r="AL27" s="40"/>
      <c r="AM27" s="40"/>
      <c r="AN27" s="40"/>
      <c r="AO27" s="40">
        <v>10000</v>
      </c>
      <c r="AP27" s="326">
        <f t="shared" si="8"/>
        <v>44189100</v>
      </c>
    </row>
    <row r="28" spans="2:42" ht="26.25" customHeight="1">
      <c r="B28" s="250" t="s">
        <v>586</v>
      </c>
      <c r="C28" s="40"/>
      <c r="D28" s="40"/>
      <c r="E28" s="40"/>
      <c r="F28" s="40">
        <v>20000</v>
      </c>
      <c r="G28" s="40">
        <v>180000</v>
      </c>
      <c r="H28" s="40"/>
      <c r="I28" s="40">
        <v>1509600</v>
      </c>
      <c r="J28" s="40"/>
      <c r="K28" s="40"/>
      <c r="L28" s="40">
        <v>1</v>
      </c>
      <c r="M28" s="40"/>
      <c r="N28" s="40"/>
      <c r="O28" s="40"/>
      <c r="P28" s="40"/>
      <c r="Q28" s="40"/>
      <c r="R28" s="40"/>
      <c r="S28" s="40"/>
      <c r="T28" s="40">
        <v>64000</v>
      </c>
      <c r="U28" s="40"/>
      <c r="V28" s="40"/>
      <c r="W28" s="40"/>
      <c r="X28" s="40"/>
      <c r="Y28" s="40"/>
      <c r="Z28" s="40">
        <v>135000</v>
      </c>
      <c r="AA28" s="40">
        <v>10000</v>
      </c>
      <c r="AB28" s="40"/>
      <c r="AC28" s="40"/>
      <c r="AD28" s="40">
        <v>445700</v>
      </c>
      <c r="AE28" s="40">
        <v>100</v>
      </c>
      <c r="AF28" s="40"/>
      <c r="AG28" s="40"/>
      <c r="AH28" s="40">
        <v>90000</v>
      </c>
      <c r="AI28" s="40"/>
      <c r="AJ28" s="40">
        <v>15000</v>
      </c>
      <c r="AK28" s="40">
        <v>2180000</v>
      </c>
      <c r="AL28" s="40"/>
      <c r="AM28" s="40"/>
      <c r="AN28" s="40">
        <v>700000</v>
      </c>
      <c r="AO28" s="40">
        <v>480400</v>
      </c>
      <c r="AP28" s="326">
        <f t="shared" si="8"/>
        <v>5829801</v>
      </c>
    </row>
    <row r="29" spans="2:42" ht="12.75">
      <c r="B29" s="250" t="s">
        <v>587</v>
      </c>
      <c r="C29" s="40"/>
      <c r="D29" s="40"/>
      <c r="E29" s="40"/>
      <c r="F29" s="40">
        <v>6400000</v>
      </c>
      <c r="G29" s="40"/>
      <c r="H29" s="13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>
        <v>120000</v>
      </c>
      <c r="AI29" s="40"/>
      <c r="AJ29" s="40"/>
      <c r="AK29" s="40"/>
      <c r="AL29" s="40"/>
      <c r="AM29" s="40"/>
      <c r="AN29" s="40">
        <v>50000</v>
      </c>
      <c r="AO29" s="40"/>
      <c r="AP29" s="326">
        <f t="shared" si="8"/>
        <v>6570000</v>
      </c>
    </row>
    <row r="30" spans="2:42" ht="12.75">
      <c r="B30" s="250" t="s">
        <v>588</v>
      </c>
      <c r="C30" s="40">
        <v>4031800</v>
      </c>
      <c r="D30" s="40">
        <v>141300</v>
      </c>
      <c r="E30" s="40">
        <v>3282900</v>
      </c>
      <c r="F30" s="40">
        <v>647500</v>
      </c>
      <c r="G30" s="40">
        <v>7922700</v>
      </c>
      <c r="H30" s="40">
        <v>1608500</v>
      </c>
      <c r="I30" s="40">
        <v>703700</v>
      </c>
      <c r="J30" s="40">
        <v>18522900</v>
      </c>
      <c r="K30" s="40">
        <v>105731500</v>
      </c>
      <c r="L30" s="40">
        <v>3378000</v>
      </c>
      <c r="M30" s="40">
        <v>28453200</v>
      </c>
      <c r="N30" s="40">
        <v>118679500</v>
      </c>
      <c r="O30" s="40">
        <v>137905800</v>
      </c>
      <c r="P30" s="40">
        <v>7176300</v>
      </c>
      <c r="Q30" s="40">
        <v>35412900</v>
      </c>
      <c r="R30" s="40">
        <v>327316556</v>
      </c>
      <c r="S30" s="40">
        <v>79824900</v>
      </c>
      <c r="T30" s="40">
        <v>60683600</v>
      </c>
      <c r="U30" s="40">
        <v>4234300</v>
      </c>
      <c r="V30" s="40">
        <v>286800</v>
      </c>
      <c r="W30" s="40">
        <v>155904000</v>
      </c>
      <c r="X30" s="40">
        <v>389300</v>
      </c>
      <c r="Y30" s="40">
        <v>701400</v>
      </c>
      <c r="Z30" s="40">
        <v>1569100</v>
      </c>
      <c r="AA30" s="40">
        <v>475800</v>
      </c>
      <c r="AB30" s="40"/>
      <c r="AC30" s="40">
        <v>2235800</v>
      </c>
      <c r="AD30" s="40">
        <v>25300</v>
      </c>
      <c r="AE30" s="40">
        <v>1170000</v>
      </c>
      <c r="AF30" s="40">
        <v>1558700</v>
      </c>
      <c r="AG30" s="40">
        <v>284000</v>
      </c>
      <c r="AH30" s="40">
        <v>2092800</v>
      </c>
      <c r="AI30" s="40">
        <v>8505300</v>
      </c>
      <c r="AJ30" s="40">
        <v>621882627</v>
      </c>
      <c r="AK30" s="40">
        <v>2295400</v>
      </c>
      <c r="AL30" s="40">
        <v>14765500</v>
      </c>
      <c r="AM30" s="40">
        <v>5750000</v>
      </c>
      <c r="AN30" s="40">
        <v>570400</v>
      </c>
      <c r="AO30" s="40">
        <v>5986900</v>
      </c>
      <c r="AP30" s="326">
        <f t="shared" si="8"/>
        <v>1772106983</v>
      </c>
    </row>
    <row r="31" spans="2:42" ht="31.5" customHeight="1">
      <c r="B31" s="219" t="s">
        <v>112</v>
      </c>
      <c r="C31" s="40"/>
      <c r="D31" s="40"/>
      <c r="E31" s="40"/>
      <c r="F31" s="40"/>
      <c r="G31" s="40"/>
      <c r="H31" s="40"/>
      <c r="I31" s="40"/>
      <c r="J31" s="40">
        <v>1328700</v>
      </c>
      <c r="K31" s="131"/>
      <c r="L31" s="40"/>
      <c r="M31" s="40">
        <v>628200</v>
      </c>
      <c r="N31" s="40"/>
      <c r="O31" s="40"/>
      <c r="P31" s="40"/>
      <c r="Q31" s="40">
        <v>873000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>
        <v>100000</v>
      </c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127">
        <f t="shared" si="8"/>
        <v>2929900</v>
      </c>
    </row>
    <row r="32" spans="2:42" ht="13.5" thickBot="1">
      <c r="B32" s="251" t="s">
        <v>830</v>
      </c>
      <c r="C32" s="42">
        <f aca="true" t="shared" si="9" ref="C32:H32">SUM(C23:C31)</f>
        <v>12736300</v>
      </c>
      <c r="D32" s="42">
        <f t="shared" si="9"/>
        <v>145300</v>
      </c>
      <c r="E32" s="137">
        <f t="shared" si="9"/>
        <v>3455100</v>
      </c>
      <c r="F32" s="137">
        <f t="shared" si="9"/>
        <v>10009600</v>
      </c>
      <c r="G32" s="42">
        <f t="shared" si="9"/>
        <v>8377700</v>
      </c>
      <c r="H32" s="137">
        <f t="shared" si="9"/>
        <v>1780700</v>
      </c>
      <c r="I32" s="137">
        <f aca="true" t="shared" si="10" ref="I32:AO32">SUM(I23:I31)</f>
        <v>3608800</v>
      </c>
      <c r="J32" s="137">
        <f t="shared" si="10"/>
        <v>62944075</v>
      </c>
      <c r="K32" s="137">
        <f t="shared" si="10"/>
        <v>108529000</v>
      </c>
      <c r="L32" s="137">
        <f t="shared" si="10"/>
        <v>38542901</v>
      </c>
      <c r="M32" s="137">
        <f t="shared" si="10"/>
        <v>71276275</v>
      </c>
      <c r="N32" s="42">
        <f t="shared" si="10"/>
        <v>118679500</v>
      </c>
      <c r="O32" s="137">
        <f t="shared" si="10"/>
        <v>137905800</v>
      </c>
      <c r="P32" s="137">
        <f t="shared" si="10"/>
        <v>7176300</v>
      </c>
      <c r="Q32" s="137">
        <f t="shared" si="10"/>
        <v>104223575</v>
      </c>
      <c r="R32" s="137">
        <f t="shared" si="10"/>
        <v>327330356</v>
      </c>
      <c r="S32" s="137">
        <f t="shared" si="10"/>
        <v>79835300</v>
      </c>
      <c r="T32" s="137">
        <f t="shared" si="10"/>
        <v>60783600</v>
      </c>
      <c r="U32" s="137">
        <f t="shared" si="10"/>
        <v>11313000</v>
      </c>
      <c r="V32" s="137">
        <f t="shared" si="10"/>
        <v>292500</v>
      </c>
      <c r="W32" s="137">
        <f t="shared" si="10"/>
        <v>155904000</v>
      </c>
      <c r="X32" s="137">
        <f t="shared" si="10"/>
        <v>389500</v>
      </c>
      <c r="Y32" s="137">
        <f t="shared" si="10"/>
        <v>701400</v>
      </c>
      <c r="Z32" s="137">
        <f t="shared" si="10"/>
        <v>1886100</v>
      </c>
      <c r="AA32" s="137">
        <f t="shared" si="10"/>
        <v>8399300</v>
      </c>
      <c r="AB32" s="137"/>
      <c r="AC32" s="137">
        <f t="shared" si="10"/>
        <v>6396700</v>
      </c>
      <c r="AD32" s="137">
        <f t="shared" si="10"/>
        <v>36923500</v>
      </c>
      <c r="AE32" s="137">
        <f t="shared" si="10"/>
        <v>9969400</v>
      </c>
      <c r="AF32" s="137">
        <f t="shared" si="10"/>
        <v>1562000</v>
      </c>
      <c r="AG32" s="137">
        <f t="shared" si="10"/>
        <v>381000</v>
      </c>
      <c r="AH32" s="137">
        <f t="shared" si="10"/>
        <v>41022375</v>
      </c>
      <c r="AI32" s="137">
        <f t="shared" si="10"/>
        <v>8520300</v>
      </c>
      <c r="AJ32" s="137">
        <f t="shared" si="10"/>
        <v>621904227</v>
      </c>
      <c r="AK32" s="137">
        <f t="shared" si="10"/>
        <v>6172381</v>
      </c>
      <c r="AL32" s="137">
        <f t="shared" si="10"/>
        <v>14765500</v>
      </c>
      <c r="AM32" s="137">
        <f t="shared" si="10"/>
        <v>5750000</v>
      </c>
      <c r="AN32" s="137">
        <f t="shared" si="10"/>
        <v>3785100</v>
      </c>
      <c r="AO32" s="137">
        <f t="shared" si="10"/>
        <v>7358700</v>
      </c>
      <c r="AP32" s="328">
        <f>SUM(AP23:AP31)</f>
        <v>2100737165</v>
      </c>
    </row>
    <row r="33" spans="2:42" ht="13.5" thickBot="1">
      <c r="B33" s="363" t="s">
        <v>570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5"/>
    </row>
    <row r="34" spans="2:42" ht="12.75">
      <c r="B34" s="249" t="s">
        <v>589</v>
      </c>
      <c r="C34" s="285"/>
      <c r="D34" s="285"/>
      <c r="E34" s="285"/>
      <c r="F34" s="285"/>
      <c r="G34" s="285"/>
      <c r="H34" s="329"/>
      <c r="I34" s="285"/>
      <c r="J34" s="38">
        <v>7000000</v>
      </c>
      <c r="K34" s="38"/>
      <c r="L34" s="38"/>
      <c r="M34" s="38">
        <v>7454509</v>
      </c>
      <c r="N34" s="38"/>
      <c r="O34" s="38"/>
      <c r="P34" s="38"/>
      <c r="Q34" s="38">
        <v>10000000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122"/>
      <c r="AP34" s="278">
        <f>SUM(J34:AO34)</f>
        <v>24454509</v>
      </c>
    </row>
    <row r="35" spans="2:42" ht="24">
      <c r="B35" s="250" t="s">
        <v>590</v>
      </c>
      <c r="C35" s="44"/>
      <c r="D35" s="44"/>
      <c r="E35" s="44"/>
      <c r="F35" s="44"/>
      <c r="G35" s="44"/>
      <c r="H35" s="128"/>
      <c r="I35" s="44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>
        <v>13200000</v>
      </c>
      <c r="AF35" s="40"/>
      <c r="AG35" s="40"/>
      <c r="AH35" s="40"/>
      <c r="AI35" s="40"/>
      <c r="AJ35" s="40"/>
      <c r="AK35" s="40"/>
      <c r="AL35" s="40"/>
      <c r="AM35" s="40"/>
      <c r="AN35" s="40"/>
      <c r="AO35" s="123"/>
      <c r="AP35" s="127">
        <f>SUM(J35:AO35)</f>
        <v>13200000</v>
      </c>
    </row>
    <row r="36" spans="2:42" ht="12.75">
      <c r="B36" s="250" t="s">
        <v>369</v>
      </c>
      <c r="C36" s="44"/>
      <c r="D36" s="44"/>
      <c r="E36" s="44"/>
      <c r="F36" s="44"/>
      <c r="G36" s="44"/>
      <c r="H36" s="128"/>
      <c r="I36" s="44"/>
      <c r="J36" s="40"/>
      <c r="K36" s="40"/>
      <c r="L36" s="40"/>
      <c r="M36" s="40"/>
      <c r="N36" s="40"/>
      <c r="O36" s="40"/>
      <c r="P36" s="40"/>
      <c r="Q36" s="40">
        <v>31243500</v>
      </c>
      <c r="R36" s="40"/>
      <c r="S36" s="40">
        <v>28050791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>
        <v>29000000</v>
      </c>
      <c r="AI36" s="40"/>
      <c r="AJ36" s="40"/>
      <c r="AK36" s="40"/>
      <c r="AL36" s="40"/>
      <c r="AM36" s="40"/>
      <c r="AN36" s="40"/>
      <c r="AO36" s="123"/>
      <c r="AP36" s="127">
        <f>SUM(J36:AO36)</f>
        <v>88294291</v>
      </c>
    </row>
    <row r="37" spans="2:42" ht="12.75">
      <c r="B37" s="250" t="s">
        <v>591</v>
      </c>
      <c r="C37" s="44"/>
      <c r="D37" s="44"/>
      <c r="E37" s="44"/>
      <c r="F37" s="44"/>
      <c r="G37" s="44"/>
      <c r="H37" s="128"/>
      <c r="I37" s="44"/>
      <c r="J37" s="40">
        <v>4000000</v>
      </c>
      <c r="K37" s="40"/>
      <c r="L37" s="40"/>
      <c r="M37" s="40">
        <v>2000000</v>
      </c>
      <c r="N37" s="40"/>
      <c r="O37" s="40"/>
      <c r="P37" s="40"/>
      <c r="Q37" s="40">
        <v>4000000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123"/>
      <c r="AP37" s="127">
        <f>SUM(J37:AO37)</f>
        <v>10000000</v>
      </c>
    </row>
    <row r="38" spans="2:42" ht="12.75">
      <c r="B38" s="250" t="s">
        <v>543</v>
      </c>
      <c r="C38" s="44"/>
      <c r="D38" s="44"/>
      <c r="E38" s="44"/>
      <c r="F38" s="44"/>
      <c r="G38" s="44"/>
      <c r="H38" s="128"/>
      <c r="I38" s="44"/>
      <c r="J38" s="40">
        <v>29000000</v>
      </c>
      <c r="K38" s="40"/>
      <c r="L38" s="40"/>
      <c r="M38" s="40">
        <v>29000000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123"/>
      <c r="AP38" s="127">
        <f>SUM(J38:AO38)</f>
        <v>58000000</v>
      </c>
    </row>
    <row r="39" spans="2:42" ht="13.5" thickBot="1">
      <c r="B39" s="259" t="s">
        <v>831</v>
      </c>
      <c r="C39" s="286"/>
      <c r="D39" s="286"/>
      <c r="E39" s="286"/>
      <c r="F39" s="286"/>
      <c r="G39" s="286"/>
      <c r="H39" s="42"/>
      <c r="I39" s="286"/>
      <c r="J39" s="42">
        <f>SUM(J34:J38)</f>
        <v>40000000</v>
      </c>
      <c r="K39" s="42"/>
      <c r="L39" s="42"/>
      <c r="M39" s="42">
        <f>SUM(M34:M38)</f>
        <v>38454509</v>
      </c>
      <c r="N39" s="42"/>
      <c r="O39" s="42"/>
      <c r="P39" s="42"/>
      <c r="Q39" s="42">
        <f>SUM(Q34:Q38)</f>
        <v>45243500</v>
      </c>
      <c r="R39" s="42"/>
      <c r="S39" s="42">
        <f>SUM(S34:S38)</f>
        <v>28050791</v>
      </c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>
        <f>SUM(AE34:AE38)</f>
        <v>13200000</v>
      </c>
      <c r="AF39" s="42"/>
      <c r="AG39" s="42"/>
      <c r="AH39" s="42">
        <f>SUM(AH34:AH38)</f>
        <v>29000000</v>
      </c>
      <c r="AI39" s="42"/>
      <c r="AJ39" s="42"/>
      <c r="AK39" s="42"/>
      <c r="AL39" s="42"/>
      <c r="AM39" s="42"/>
      <c r="AN39" s="136"/>
      <c r="AO39" s="330"/>
      <c r="AP39" s="45">
        <f>SUM(AP34:AP38)</f>
        <v>193948800</v>
      </c>
    </row>
    <row r="40" spans="2:42" ht="13.5" thickBot="1">
      <c r="B40" s="375" t="s">
        <v>238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7"/>
    </row>
    <row r="41" spans="2:42" ht="36">
      <c r="B41" s="249" t="s">
        <v>595</v>
      </c>
      <c r="C41" s="38">
        <v>400000</v>
      </c>
      <c r="D41" s="38"/>
      <c r="E41" s="38"/>
      <c r="F41" s="38"/>
      <c r="G41" s="38">
        <v>50650000</v>
      </c>
      <c r="H41" s="38">
        <v>280000</v>
      </c>
      <c r="I41" s="38">
        <v>175000</v>
      </c>
      <c r="J41" s="38"/>
      <c r="K41" s="38">
        <v>150000</v>
      </c>
      <c r="L41" s="38">
        <v>130000000</v>
      </c>
      <c r="M41" s="38">
        <v>40000</v>
      </c>
      <c r="N41" s="38"/>
      <c r="O41" s="38"/>
      <c r="P41" s="38"/>
      <c r="Q41" s="38">
        <v>13000</v>
      </c>
      <c r="R41" s="38">
        <v>250000</v>
      </c>
      <c r="S41" s="38">
        <v>50000</v>
      </c>
      <c r="T41" s="38">
        <v>6000</v>
      </c>
      <c r="U41" s="38">
        <v>136000</v>
      </c>
      <c r="V41" s="38"/>
      <c r="W41" s="38"/>
      <c r="X41" s="38">
        <v>498500</v>
      </c>
      <c r="Y41" s="38">
        <v>5124300</v>
      </c>
      <c r="Z41" s="38">
        <v>112500</v>
      </c>
      <c r="AA41" s="38">
        <v>3100000</v>
      </c>
      <c r="AB41" s="38"/>
      <c r="AC41" s="38"/>
      <c r="AD41" s="38"/>
      <c r="AE41" s="38"/>
      <c r="AF41" s="38"/>
      <c r="AG41" s="38"/>
      <c r="AH41" s="38">
        <v>50000</v>
      </c>
      <c r="AI41" s="38">
        <v>280000</v>
      </c>
      <c r="AJ41" s="38">
        <v>95000</v>
      </c>
      <c r="AK41" s="38">
        <v>1010000</v>
      </c>
      <c r="AL41" s="38"/>
      <c r="AM41" s="38"/>
      <c r="AN41" s="38">
        <v>800000</v>
      </c>
      <c r="AO41" s="38">
        <v>13808600</v>
      </c>
      <c r="AP41" s="278">
        <f>SUM(C41:AO41)</f>
        <v>207028900</v>
      </c>
    </row>
    <row r="42" spans="2:42" ht="12.75">
      <c r="B42" s="258" t="s">
        <v>763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24"/>
      <c r="P42" s="124"/>
      <c r="Q42" s="134"/>
      <c r="R42" s="134"/>
      <c r="S42" s="134"/>
      <c r="T42" s="134"/>
      <c r="U42" s="134"/>
      <c r="V42" s="124"/>
      <c r="W42" s="124"/>
      <c r="X42" s="134"/>
      <c r="Y42" s="134"/>
      <c r="Z42" s="134"/>
      <c r="AA42" s="134"/>
      <c r="AB42" s="124"/>
      <c r="AC42" s="124"/>
      <c r="AD42" s="124"/>
      <c r="AE42" s="124"/>
      <c r="AF42" s="124"/>
      <c r="AG42" s="124"/>
      <c r="AH42" s="134">
        <v>800000</v>
      </c>
      <c r="AI42" s="134"/>
      <c r="AJ42" s="134"/>
      <c r="AK42" s="134"/>
      <c r="AL42" s="134"/>
      <c r="AM42" s="134"/>
      <c r="AN42" s="134"/>
      <c r="AO42" s="134"/>
      <c r="AP42" s="135">
        <f>SUM(C42:AO42)</f>
        <v>800000</v>
      </c>
    </row>
    <row r="43" spans="2:42" ht="13.5" thickBot="1">
      <c r="B43" s="259" t="s">
        <v>837</v>
      </c>
      <c r="C43" s="42">
        <f>SUM(C41:C42)</f>
        <v>400000</v>
      </c>
      <c r="D43" s="136"/>
      <c r="E43" s="136"/>
      <c r="F43" s="136"/>
      <c r="G43" s="137">
        <f>SUM(G41:G42)</f>
        <v>50650000</v>
      </c>
      <c r="H43" s="42">
        <f>SUM(H41:H42)</f>
        <v>280000</v>
      </c>
      <c r="I43" s="42">
        <f>SUM(I41:I42)</f>
        <v>175000</v>
      </c>
      <c r="J43" s="136"/>
      <c r="K43" s="137">
        <f>SUM(K41:K42)</f>
        <v>150000</v>
      </c>
      <c r="L43" s="137">
        <f>SUM(L41:L42)</f>
        <v>130000000</v>
      </c>
      <c r="M43" s="42">
        <f>SUM(M41:M42)</f>
        <v>40000</v>
      </c>
      <c r="N43" s="42"/>
      <c r="O43" s="136"/>
      <c r="P43" s="136"/>
      <c r="Q43" s="42">
        <f>SUM(Q41:Q42)</f>
        <v>13000</v>
      </c>
      <c r="R43" s="42">
        <f>SUM(R41:R42)</f>
        <v>250000</v>
      </c>
      <c r="S43" s="42">
        <f>SUM(S41:S42)</f>
        <v>50000</v>
      </c>
      <c r="T43" s="42">
        <f>SUM(T41:T42)</f>
        <v>6000</v>
      </c>
      <c r="U43" s="42">
        <f aca="true" t="shared" si="11" ref="U43:Z43">SUM(U41:U42)</f>
        <v>136000</v>
      </c>
      <c r="V43" s="42"/>
      <c r="W43" s="42"/>
      <c r="X43" s="42">
        <f t="shared" si="11"/>
        <v>498500</v>
      </c>
      <c r="Y43" s="42">
        <f t="shared" si="11"/>
        <v>5124300</v>
      </c>
      <c r="Z43" s="42">
        <f t="shared" si="11"/>
        <v>112500</v>
      </c>
      <c r="AA43" s="42">
        <f aca="true" t="shared" si="12" ref="AA43:AO43">SUM(AA41:AA42)</f>
        <v>3100000</v>
      </c>
      <c r="AB43" s="42"/>
      <c r="AC43" s="42"/>
      <c r="AD43" s="42"/>
      <c r="AE43" s="42"/>
      <c r="AF43" s="42"/>
      <c r="AG43" s="42"/>
      <c r="AH43" s="42">
        <f t="shared" si="12"/>
        <v>850000</v>
      </c>
      <c r="AI43" s="42">
        <f t="shared" si="12"/>
        <v>280000</v>
      </c>
      <c r="AJ43" s="42">
        <f t="shared" si="12"/>
        <v>95000</v>
      </c>
      <c r="AK43" s="42">
        <f t="shared" si="12"/>
        <v>1010000</v>
      </c>
      <c r="AL43" s="42"/>
      <c r="AM43" s="42"/>
      <c r="AN43" s="42">
        <f t="shared" si="12"/>
        <v>800000</v>
      </c>
      <c r="AO43" s="42">
        <f t="shared" si="12"/>
        <v>13808600</v>
      </c>
      <c r="AP43" s="45">
        <f>SUM(AP41:AP42)</f>
        <v>207828900</v>
      </c>
    </row>
    <row r="44" spans="2:43" ht="13.5" thickBot="1">
      <c r="B44" s="260" t="s">
        <v>874</v>
      </c>
      <c r="C44" s="138">
        <f>C12+C21+C32+C39+C43</f>
        <v>60438925</v>
      </c>
      <c r="D44" s="138">
        <f aca="true" t="shared" si="13" ref="D44:AP44">D12+D21+D32+D39+D43</f>
        <v>7762168</v>
      </c>
      <c r="E44" s="138">
        <f t="shared" si="13"/>
        <v>13248763</v>
      </c>
      <c r="F44" s="138">
        <f t="shared" si="13"/>
        <v>26896045</v>
      </c>
      <c r="G44" s="138">
        <f t="shared" si="13"/>
        <v>77274713</v>
      </c>
      <c r="H44" s="138">
        <f t="shared" si="13"/>
        <v>18436477</v>
      </c>
      <c r="I44" s="138">
        <f t="shared" si="13"/>
        <v>21124508</v>
      </c>
      <c r="J44" s="138">
        <f t="shared" si="13"/>
        <v>804835604</v>
      </c>
      <c r="K44" s="138">
        <f t="shared" si="13"/>
        <v>123560930</v>
      </c>
      <c r="L44" s="138">
        <f t="shared" si="13"/>
        <v>186114173</v>
      </c>
      <c r="M44" s="138">
        <f t="shared" si="13"/>
        <v>391878783</v>
      </c>
      <c r="N44" s="138">
        <f t="shared" si="13"/>
        <v>129513831</v>
      </c>
      <c r="O44" s="138">
        <f t="shared" si="13"/>
        <v>145819494</v>
      </c>
      <c r="P44" s="138">
        <f t="shared" si="13"/>
        <v>17925896</v>
      </c>
      <c r="Q44" s="138">
        <f t="shared" si="13"/>
        <v>928441158</v>
      </c>
      <c r="R44" s="138">
        <f t="shared" si="13"/>
        <v>337598785</v>
      </c>
      <c r="S44" s="138">
        <f t="shared" si="13"/>
        <v>119317326</v>
      </c>
      <c r="T44" s="138">
        <f t="shared" si="13"/>
        <v>66658670</v>
      </c>
      <c r="U44" s="138">
        <f t="shared" si="13"/>
        <v>24856416</v>
      </c>
      <c r="V44" s="138">
        <f t="shared" si="13"/>
        <v>10838879</v>
      </c>
      <c r="W44" s="138">
        <f t="shared" si="13"/>
        <v>166239707</v>
      </c>
      <c r="X44" s="138">
        <f t="shared" si="13"/>
        <v>13244193</v>
      </c>
      <c r="Y44" s="138">
        <f t="shared" si="13"/>
        <v>15037583</v>
      </c>
      <c r="Z44" s="138">
        <f t="shared" si="13"/>
        <v>22652556</v>
      </c>
      <c r="AA44" s="138">
        <f t="shared" si="13"/>
        <v>251306035</v>
      </c>
      <c r="AB44" s="138">
        <f t="shared" si="13"/>
        <v>81842585</v>
      </c>
      <c r="AC44" s="138">
        <f t="shared" si="13"/>
        <v>42384875</v>
      </c>
      <c r="AD44" s="138">
        <f t="shared" si="13"/>
        <v>91669387</v>
      </c>
      <c r="AE44" s="138">
        <f t="shared" si="13"/>
        <v>48657646</v>
      </c>
      <c r="AF44" s="138">
        <f t="shared" si="13"/>
        <v>17393755</v>
      </c>
      <c r="AG44" s="138">
        <f t="shared" si="13"/>
        <v>23484106</v>
      </c>
      <c r="AH44" s="138">
        <f t="shared" si="13"/>
        <v>281234234</v>
      </c>
      <c r="AI44" s="138">
        <f t="shared" si="13"/>
        <v>18377395</v>
      </c>
      <c r="AJ44" s="138">
        <f t="shared" si="13"/>
        <v>639438877</v>
      </c>
      <c r="AK44" s="138">
        <f t="shared" si="13"/>
        <v>18645469</v>
      </c>
      <c r="AL44" s="138">
        <f t="shared" si="13"/>
        <v>33698370</v>
      </c>
      <c r="AM44" s="138">
        <f t="shared" si="13"/>
        <v>15868926</v>
      </c>
      <c r="AN44" s="138">
        <f t="shared" si="13"/>
        <v>15630867</v>
      </c>
      <c r="AO44" s="139">
        <f t="shared" si="13"/>
        <v>38851890</v>
      </c>
      <c r="AP44" s="331">
        <f t="shared" si="13"/>
        <v>5348200000</v>
      </c>
      <c r="AQ44" s="4"/>
    </row>
    <row r="45" spans="2:42" ht="12.75">
      <c r="B45" s="350" t="s">
        <v>665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</row>
    <row r="54" spans="39:40" ht="12.75">
      <c r="AM54" s="6"/>
      <c r="AN54" s="6"/>
    </row>
    <row r="55" spans="39:40" ht="12.75">
      <c r="AM55" s="6"/>
      <c r="AN55" s="6"/>
    </row>
    <row r="56" spans="39:40" ht="12.75">
      <c r="AM56" s="6"/>
      <c r="AN56" s="6"/>
    </row>
    <row r="57" spans="39:40" ht="12.75">
      <c r="AM57" s="6"/>
      <c r="AN57" s="6"/>
    </row>
    <row r="101" ht="36.75" customHeight="1"/>
    <row r="113" ht="31.5" customHeight="1"/>
  </sheetData>
  <sheetProtection/>
  <mergeCells count="7">
    <mergeCell ref="B45:AP45"/>
    <mergeCell ref="B2:AP2"/>
    <mergeCell ref="B4:AP4"/>
    <mergeCell ref="B33:AP33"/>
    <mergeCell ref="B40:AP40"/>
    <mergeCell ref="B22:AP22"/>
    <mergeCell ref="B13:AP13"/>
  </mergeCells>
  <printOptions/>
  <pageMargins left="0.75" right="0.7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B182"/>
  <sheetViews>
    <sheetView zoomScale="90" zoomScaleNormal="90" zoomScalePageLayoutView="0" workbookViewId="0" topLeftCell="A55">
      <selection activeCell="G86" sqref="G86"/>
    </sheetView>
  </sheetViews>
  <sheetFormatPr defaultColWidth="11.421875" defaultRowHeight="12.75"/>
  <cols>
    <col min="1" max="1" width="2.421875" style="0" customWidth="1"/>
    <col min="2" max="2" width="46.00390625" style="0" customWidth="1"/>
    <col min="3" max="3" width="12.8515625" style="0" customWidth="1"/>
    <col min="4" max="4" width="12.8515625" style="0" bestFit="1" customWidth="1"/>
    <col min="5" max="5" width="14.140625" style="0" customWidth="1"/>
    <col min="6" max="6" width="14.8515625" style="0" customWidth="1"/>
    <col min="7" max="7" width="15.140625" style="0" customWidth="1"/>
    <col min="8" max="8" width="16.57421875" style="0" customWidth="1"/>
    <col min="9" max="9" width="15.140625" style="0" customWidth="1"/>
    <col min="10" max="10" width="14.8515625" style="0" customWidth="1"/>
    <col min="11" max="11" width="13.28125" style="0" customWidth="1"/>
    <col min="12" max="12" width="14.00390625" style="0" customWidth="1"/>
    <col min="13" max="13" width="13.421875" style="0" customWidth="1"/>
    <col min="14" max="14" width="14.140625" style="0" customWidth="1"/>
    <col min="15" max="15" width="13.8515625" style="0" customWidth="1"/>
    <col min="16" max="16" width="15.28125" style="0" customWidth="1"/>
    <col min="17" max="17" width="14.421875" style="0" customWidth="1"/>
    <col min="18" max="18" width="13.421875" style="0" customWidth="1"/>
    <col min="19" max="19" width="13.8515625" style="0" customWidth="1"/>
    <col min="20" max="20" width="15.140625" style="0" customWidth="1"/>
    <col min="21" max="21" width="12.28125" style="0" customWidth="1"/>
    <col min="22" max="22" width="15.7109375" style="0" customWidth="1"/>
    <col min="23" max="23" width="14.8515625" style="0" customWidth="1"/>
    <col min="24" max="24" width="14.421875" style="0" customWidth="1"/>
    <col min="25" max="25" width="14.57421875" style="0" customWidth="1"/>
    <col min="26" max="26" width="12.57421875" style="0" customWidth="1"/>
    <col min="27" max="27" width="13.7109375" style="0" customWidth="1"/>
    <col min="28" max="28" width="17.00390625" style="0" customWidth="1"/>
    <col min="29" max="29" width="17.7109375" style="0" customWidth="1"/>
    <col min="30" max="30" width="17.421875" style="0" customWidth="1"/>
    <col min="31" max="31" width="17.28125" style="0" customWidth="1"/>
    <col min="32" max="32" width="12.28125" style="0" customWidth="1"/>
    <col min="33" max="33" width="14.28125" style="0" customWidth="1"/>
    <col min="34" max="34" width="15.00390625" style="0" customWidth="1"/>
    <col min="35" max="35" width="12.57421875" style="0" customWidth="1"/>
    <col min="36" max="36" width="15.28125" style="0" customWidth="1"/>
    <col min="37" max="37" width="13.28125" style="0" customWidth="1"/>
    <col min="38" max="38" width="13.7109375" style="0" customWidth="1"/>
    <col min="39" max="39" width="14.57421875" style="0" customWidth="1"/>
    <col min="40" max="40" width="15.00390625" style="0" customWidth="1"/>
    <col min="41" max="41" width="15.28125" style="0" customWidth="1"/>
    <col min="42" max="42" width="15.57421875" style="0" customWidth="1"/>
    <col min="43" max="43" width="16.421875" style="0" customWidth="1"/>
    <col min="44" max="44" width="16.28125" style="0" customWidth="1"/>
    <col min="45" max="46" width="13.7109375" style="0" customWidth="1"/>
    <col min="47" max="47" width="14.28125" style="0" customWidth="1"/>
    <col min="48" max="48" width="15.57421875" style="0" customWidth="1"/>
    <col min="49" max="49" width="16.57421875" style="0" customWidth="1"/>
    <col min="50" max="50" width="15.7109375" style="0" customWidth="1"/>
    <col min="51" max="51" width="16.57421875" style="0" customWidth="1"/>
    <col min="52" max="52" width="13.421875" style="0" customWidth="1"/>
    <col min="53" max="53" width="16.140625" style="0" customWidth="1"/>
    <col min="54" max="54" width="15.8515625" style="0" customWidth="1"/>
    <col min="55" max="55" width="15.421875" style="0" customWidth="1"/>
    <col min="56" max="56" width="15.8515625" style="0" customWidth="1"/>
    <col min="57" max="57" width="14.57421875" style="0" customWidth="1"/>
    <col min="58" max="58" width="15.28125" style="0" customWidth="1"/>
    <col min="59" max="59" width="17.28125" style="0" customWidth="1"/>
    <col min="60" max="60" width="17.140625" style="0" customWidth="1"/>
  </cols>
  <sheetData>
    <row r="1" ht="13.5" thickBot="1"/>
    <row r="2" spans="2:60" ht="13.5" customHeight="1" thickBot="1">
      <c r="B2" s="347" t="s">
        <v>656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9"/>
    </row>
    <row r="3" spans="2:60" ht="84.75" thickBot="1">
      <c r="B3" s="107" t="s">
        <v>354</v>
      </c>
      <c r="C3" s="108" t="s">
        <v>597</v>
      </c>
      <c r="D3" s="107" t="s">
        <v>751</v>
      </c>
      <c r="E3" s="107" t="s">
        <v>598</v>
      </c>
      <c r="F3" s="107" t="s">
        <v>370</v>
      </c>
      <c r="G3" s="107" t="s">
        <v>252</v>
      </c>
      <c r="H3" s="107" t="s">
        <v>747</v>
      </c>
      <c r="I3" s="107" t="s">
        <v>748</v>
      </c>
      <c r="J3" s="107" t="s">
        <v>749</v>
      </c>
      <c r="K3" s="107" t="s">
        <v>750</v>
      </c>
      <c r="L3" s="107" t="s">
        <v>752</v>
      </c>
      <c r="M3" s="107" t="s">
        <v>753</v>
      </c>
      <c r="N3" s="107" t="s">
        <v>754</v>
      </c>
      <c r="O3" s="107" t="s">
        <v>755</v>
      </c>
      <c r="P3" s="107" t="s">
        <v>756</v>
      </c>
      <c r="Q3" s="107" t="s">
        <v>758</v>
      </c>
      <c r="R3" s="107" t="s">
        <v>759</v>
      </c>
      <c r="S3" s="107" t="s">
        <v>760</v>
      </c>
      <c r="T3" s="107" t="s">
        <v>761</v>
      </c>
      <c r="U3" s="107" t="s">
        <v>762</v>
      </c>
      <c r="V3" s="107" t="s">
        <v>255</v>
      </c>
      <c r="W3" s="107" t="s">
        <v>423</v>
      </c>
      <c r="X3" s="107" t="s">
        <v>764</v>
      </c>
      <c r="Y3" s="107" t="s">
        <v>765</v>
      </c>
      <c r="Z3" s="107" t="s">
        <v>528</v>
      </c>
      <c r="AA3" s="107" t="s">
        <v>766</v>
      </c>
      <c r="AB3" s="107" t="s">
        <v>563</v>
      </c>
      <c r="AC3" s="107" t="s">
        <v>767</v>
      </c>
      <c r="AD3" s="107" t="s">
        <v>768</v>
      </c>
      <c r="AE3" s="107" t="s">
        <v>769</v>
      </c>
      <c r="AF3" s="107" t="s">
        <v>805</v>
      </c>
      <c r="AG3" s="107" t="s">
        <v>806</v>
      </c>
      <c r="AH3" s="107" t="s">
        <v>807</v>
      </c>
      <c r="AI3" s="107" t="s">
        <v>808</v>
      </c>
      <c r="AJ3" s="107" t="s">
        <v>424</v>
      </c>
      <c r="AK3" s="107" t="s">
        <v>809</v>
      </c>
      <c r="AL3" s="107" t="s">
        <v>564</v>
      </c>
      <c r="AM3" s="107" t="s">
        <v>810</v>
      </c>
      <c r="AN3" s="107" t="s">
        <v>811</v>
      </c>
      <c r="AO3" s="107" t="s">
        <v>812</v>
      </c>
      <c r="AP3" s="107" t="s">
        <v>813</v>
      </c>
      <c r="AQ3" s="107" t="s">
        <v>814</v>
      </c>
      <c r="AR3" s="107" t="s">
        <v>817</v>
      </c>
      <c r="AS3" s="107" t="s">
        <v>818</v>
      </c>
      <c r="AT3" s="107" t="s">
        <v>819</v>
      </c>
      <c r="AU3" s="107" t="s">
        <v>425</v>
      </c>
      <c r="AV3" s="107" t="s">
        <v>822</v>
      </c>
      <c r="AW3" s="107" t="s">
        <v>823</v>
      </c>
      <c r="AX3" s="107" t="s">
        <v>876</v>
      </c>
      <c r="AY3" s="108" t="s">
        <v>295</v>
      </c>
      <c r="AZ3" s="107" t="s">
        <v>824</v>
      </c>
      <c r="BA3" s="107" t="s">
        <v>673</v>
      </c>
      <c r="BB3" s="107" t="s">
        <v>825</v>
      </c>
      <c r="BC3" s="107" t="s">
        <v>826</v>
      </c>
      <c r="BD3" s="107" t="s">
        <v>827</v>
      </c>
      <c r="BE3" s="107" t="s">
        <v>828</v>
      </c>
      <c r="BF3" s="107" t="s">
        <v>565</v>
      </c>
      <c r="BG3" s="107" t="s">
        <v>829</v>
      </c>
      <c r="BH3" s="107" t="s">
        <v>1054</v>
      </c>
    </row>
    <row r="4" spans="2:60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52"/>
    </row>
    <row r="5" spans="2:60" ht="15" customHeight="1">
      <c r="B5" s="217" t="s">
        <v>571</v>
      </c>
      <c r="C5" s="69">
        <v>5868226</v>
      </c>
      <c r="D5" s="69">
        <v>5822860</v>
      </c>
      <c r="E5" s="69">
        <v>7010498</v>
      </c>
      <c r="F5" s="69">
        <v>13723630</v>
      </c>
      <c r="G5" s="69">
        <v>10607954</v>
      </c>
      <c r="H5" s="69">
        <v>18361960</v>
      </c>
      <c r="I5" s="69">
        <v>3517277</v>
      </c>
      <c r="J5" s="69">
        <v>7571579</v>
      </c>
      <c r="K5" s="69">
        <v>13317774</v>
      </c>
      <c r="L5" s="69">
        <v>12529760</v>
      </c>
      <c r="M5" s="69">
        <v>8280321</v>
      </c>
      <c r="N5" s="69">
        <v>11060063</v>
      </c>
      <c r="O5" s="69">
        <v>7455943</v>
      </c>
      <c r="P5" s="69">
        <v>6235001</v>
      </c>
      <c r="Q5" s="69">
        <v>8665968</v>
      </c>
      <c r="R5" s="69">
        <v>12991385</v>
      </c>
      <c r="S5" s="69">
        <v>8962356</v>
      </c>
      <c r="T5" s="69">
        <v>12550650</v>
      </c>
      <c r="U5" s="69">
        <v>4872866</v>
      </c>
      <c r="V5" s="69">
        <v>17838747</v>
      </c>
      <c r="W5" s="69">
        <v>12859259</v>
      </c>
      <c r="X5" s="69">
        <v>13687118</v>
      </c>
      <c r="Y5" s="69">
        <v>12150379</v>
      </c>
      <c r="Z5" s="69">
        <v>3128102</v>
      </c>
      <c r="AA5" s="69">
        <v>5765037</v>
      </c>
      <c r="AB5" s="69">
        <v>5465233</v>
      </c>
      <c r="AC5" s="69">
        <v>17345380</v>
      </c>
      <c r="AD5" s="69">
        <v>3228503</v>
      </c>
      <c r="AE5" s="69">
        <v>11962358</v>
      </c>
      <c r="AF5" s="69">
        <v>9258604</v>
      </c>
      <c r="AG5" s="69">
        <v>11992121</v>
      </c>
      <c r="AH5" s="69">
        <v>7683822</v>
      </c>
      <c r="AI5" s="69">
        <v>16767890</v>
      </c>
      <c r="AJ5" s="69">
        <v>5631617</v>
      </c>
      <c r="AK5" s="69">
        <v>5819259</v>
      </c>
      <c r="AL5" s="69">
        <v>14900371</v>
      </c>
      <c r="AM5" s="69">
        <v>43022931</v>
      </c>
      <c r="AN5" s="69">
        <v>28548300</v>
      </c>
      <c r="AO5" s="69">
        <v>12084581</v>
      </c>
      <c r="AP5" s="69">
        <v>14884188</v>
      </c>
      <c r="AQ5" s="69">
        <v>1047024900</v>
      </c>
      <c r="AR5" s="69"/>
      <c r="AS5" s="69"/>
      <c r="AT5" s="69">
        <v>298807106</v>
      </c>
      <c r="AU5" s="69">
        <v>69750029</v>
      </c>
      <c r="AV5" s="69">
        <v>34934883</v>
      </c>
      <c r="AW5" s="69">
        <v>2357187920</v>
      </c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100">
        <f aca="true" t="shared" si="0" ref="BH5:BH12">SUM(D5:BG5)</f>
        <v>4255266483</v>
      </c>
    </row>
    <row r="6" spans="2:60" ht="12.75">
      <c r="B6" s="218" t="s">
        <v>572</v>
      </c>
      <c r="C6" s="71">
        <v>5400119</v>
      </c>
      <c r="D6" s="71"/>
      <c r="E6" s="71"/>
      <c r="F6" s="71"/>
      <c r="G6" s="71">
        <v>2864958</v>
      </c>
      <c r="H6" s="71">
        <v>3114203</v>
      </c>
      <c r="I6" s="71">
        <v>1174382</v>
      </c>
      <c r="J6" s="71"/>
      <c r="K6" s="71"/>
      <c r="L6" s="71">
        <v>1144659</v>
      </c>
      <c r="M6" s="73"/>
      <c r="N6" s="73"/>
      <c r="O6" s="73"/>
      <c r="P6" s="73"/>
      <c r="Q6" s="71">
        <v>453760</v>
      </c>
      <c r="R6" s="71"/>
      <c r="S6" s="73"/>
      <c r="T6" s="71">
        <v>31773554</v>
      </c>
      <c r="U6" s="73"/>
      <c r="V6" s="71">
        <v>42313322</v>
      </c>
      <c r="W6" s="73"/>
      <c r="X6" s="71">
        <v>3845010</v>
      </c>
      <c r="Y6" s="71">
        <v>216244</v>
      </c>
      <c r="Z6" s="73"/>
      <c r="AA6" s="73"/>
      <c r="AB6" s="71">
        <v>402587</v>
      </c>
      <c r="AC6" s="71">
        <v>4326769</v>
      </c>
      <c r="AD6" s="71"/>
      <c r="AE6" s="71">
        <v>5632168</v>
      </c>
      <c r="AF6" s="73"/>
      <c r="AG6" s="73"/>
      <c r="AH6" s="73"/>
      <c r="AI6" s="71">
        <v>2596885</v>
      </c>
      <c r="AJ6" s="73"/>
      <c r="AK6" s="71">
        <v>1202309</v>
      </c>
      <c r="AL6" s="71">
        <v>891740</v>
      </c>
      <c r="AM6" s="71">
        <v>40097122</v>
      </c>
      <c r="AN6" s="71">
        <v>14033059</v>
      </c>
      <c r="AO6" s="71">
        <v>742036</v>
      </c>
      <c r="AP6" s="71">
        <v>1579408</v>
      </c>
      <c r="AQ6" s="71">
        <v>6642000</v>
      </c>
      <c r="AR6" s="71"/>
      <c r="AS6" s="71"/>
      <c r="AT6" s="71">
        <v>5837317</v>
      </c>
      <c r="AU6" s="71">
        <v>1231280</v>
      </c>
      <c r="AV6" s="71">
        <v>704558</v>
      </c>
      <c r="AW6" s="71">
        <v>751240708</v>
      </c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99">
        <f t="shared" si="0"/>
        <v>924060038</v>
      </c>
    </row>
    <row r="7" spans="2:63" ht="12.75">
      <c r="B7" s="218" t="s">
        <v>573</v>
      </c>
      <c r="C7" s="71">
        <v>885661</v>
      </c>
      <c r="D7" s="71">
        <v>865932</v>
      </c>
      <c r="E7" s="71">
        <v>1138992</v>
      </c>
      <c r="F7" s="71">
        <v>2243781</v>
      </c>
      <c r="G7" s="71">
        <v>1791953</v>
      </c>
      <c r="H7" s="71">
        <v>3025330</v>
      </c>
      <c r="I7" s="71">
        <v>587368</v>
      </c>
      <c r="J7" s="71">
        <v>1239771</v>
      </c>
      <c r="K7" s="71">
        <v>2181843</v>
      </c>
      <c r="L7" s="71">
        <v>2050463</v>
      </c>
      <c r="M7" s="71">
        <v>1351271</v>
      </c>
      <c r="N7" s="71">
        <v>1859734</v>
      </c>
      <c r="O7" s="71">
        <v>1228889</v>
      </c>
      <c r="P7" s="71">
        <v>1494447</v>
      </c>
      <c r="Q7" s="71">
        <v>1500836</v>
      </c>
      <c r="R7" s="71">
        <v>2222976</v>
      </c>
      <c r="S7" s="71">
        <v>1425321</v>
      </c>
      <c r="T7" s="71">
        <v>2096833</v>
      </c>
      <c r="U7" s="71">
        <v>772212</v>
      </c>
      <c r="V7" s="71">
        <v>2893961</v>
      </c>
      <c r="W7" s="71">
        <v>2098618</v>
      </c>
      <c r="X7" s="71">
        <v>2170885</v>
      </c>
      <c r="Y7" s="71">
        <v>1938286</v>
      </c>
      <c r="Z7" s="71">
        <v>488762</v>
      </c>
      <c r="AA7" s="71">
        <v>952434</v>
      </c>
      <c r="AB7" s="71">
        <v>856570</v>
      </c>
      <c r="AC7" s="71">
        <v>2752426</v>
      </c>
      <c r="AD7" s="71">
        <v>521483</v>
      </c>
      <c r="AE7" s="71">
        <v>1865455</v>
      </c>
      <c r="AF7" s="71">
        <v>1528469</v>
      </c>
      <c r="AG7" s="71">
        <v>2010185</v>
      </c>
      <c r="AH7" s="71">
        <v>1306614</v>
      </c>
      <c r="AI7" s="71">
        <v>2834183</v>
      </c>
      <c r="AJ7" s="71">
        <v>956806</v>
      </c>
      <c r="AK7" s="71">
        <v>931140</v>
      </c>
      <c r="AL7" s="71">
        <v>2475059</v>
      </c>
      <c r="AM7" s="71">
        <v>7269286</v>
      </c>
      <c r="AN7" s="71">
        <v>4905113</v>
      </c>
      <c r="AO7" s="71">
        <v>2422236</v>
      </c>
      <c r="AP7" s="71">
        <v>3095677</v>
      </c>
      <c r="AQ7" s="71">
        <v>178037118</v>
      </c>
      <c r="AR7" s="71"/>
      <c r="AS7" s="71"/>
      <c r="AT7" s="71">
        <v>65013021</v>
      </c>
      <c r="AU7" s="71">
        <v>18655295</v>
      </c>
      <c r="AV7" s="71">
        <v>3759242</v>
      </c>
      <c r="AW7" s="71">
        <v>404808144</v>
      </c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99">
        <f t="shared" si="0"/>
        <v>745624420</v>
      </c>
      <c r="BK7" t="s">
        <v>596</v>
      </c>
    </row>
    <row r="8" spans="2:60" ht="24">
      <c r="B8" s="218" t="s">
        <v>574</v>
      </c>
      <c r="C8" s="71">
        <v>6590979</v>
      </c>
      <c r="D8" s="71">
        <v>6723291</v>
      </c>
      <c r="E8" s="71">
        <v>5606044</v>
      </c>
      <c r="F8" s="71">
        <v>9460734</v>
      </c>
      <c r="G8" s="71">
        <v>6717904</v>
      </c>
      <c r="H8" s="71">
        <v>13295974</v>
      </c>
      <c r="I8" s="71">
        <v>2596331</v>
      </c>
      <c r="J8" s="71">
        <v>5632941</v>
      </c>
      <c r="K8" s="71">
        <v>9250129</v>
      </c>
      <c r="L8" s="71">
        <v>8839258</v>
      </c>
      <c r="M8" s="71">
        <v>5905356</v>
      </c>
      <c r="N8" s="71">
        <v>7341247</v>
      </c>
      <c r="O8" s="71">
        <v>5274393</v>
      </c>
      <c r="P8" s="71">
        <v>2731973</v>
      </c>
      <c r="Q8" s="71">
        <v>6209828</v>
      </c>
      <c r="R8" s="71">
        <v>10103221</v>
      </c>
      <c r="S8" s="71">
        <v>8239300</v>
      </c>
      <c r="T8" s="71">
        <v>8949827</v>
      </c>
      <c r="U8" s="71">
        <v>4765932</v>
      </c>
      <c r="V8" s="71">
        <v>14511249</v>
      </c>
      <c r="W8" s="71">
        <v>9475063</v>
      </c>
      <c r="X8" s="71">
        <v>11694368</v>
      </c>
      <c r="Y8" s="71">
        <v>10672412</v>
      </c>
      <c r="Z8" s="71">
        <v>3288660</v>
      </c>
      <c r="AA8" s="71">
        <v>3859593</v>
      </c>
      <c r="AB8" s="71">
        <v>4816515</v>
      </c>
      <c r="AC8" s="71">
        <v>12888673</v>
      </c>
      <c r="AD8" s="71">
        <v>2689442</v>
      </c>
      <c r="AE8" s="71">
        <v>10039039</v>
      </c>
      <c r="AF8" s="71">
        <v>6663487</v>
      </c>
      <c r="AG8" s="71">
        <v>7702735</v>
      </c>
      <c r="AH8" s="71">
        <v>4458140</v>
      </c>
      <c r="AI8" s="71">
        <v>9248478</v>
      </c>
      <c r="AJ8" s="71">
        <v>3244283</v>
      </c>
      <c r="AK8" s="71">
        <v>5173990</v>
      </c>
      <c r="AL8" s="71">
        <v>9562698</v>
      </c>
      <c r="AM8" s="71">
        <v>24317451</v>
      </c>
      <c r="AN8" s="71">
        <v>13765697</v>
      </c>
      <c r="AO8" s="71">
        <v>6262861</v>
      </c>
      <c r="AP8" s="71">
        <v>7880336</v>
      </c>
      <c r="AQ8" s="71">
        <v>464862735</v>
      </c>
      <c r="AR8" s="71"/>
      <c r="AS8" s="71"/>
      <c r="AT8" s="71">
        <v>61305014</v>
      </c>
      <c r="AU8" s="71">
        <v>27820941</v>
      </c>
      <c r="AV8" s="71">
        <v>21775855</v>
      </c>
      <c r="AW8" s="71">
        <v>1183983903</v>
      </c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99">
        <f t="shared" si="0"/>
        <v>2069607301</v>
      </c>
    </row>
    <row r="9" spans="2:60" ht="14.25" customHeight="1">
      <c r="B9" s="218" t="s">
        <v>575</v>
      </c>
      <c r="C9" s="71">
        <v>31883135</v>
      </c>
      <c r="D9" s="71">
        <v>29867027</v>
      </c>
      <c r="E9" s="71">
        <v>23137315</v>
      </c>
      <c r="F9" s="71">
        <v>32355462</v>
      </c>
      <c r="G9" s="71">
        <v>27052239</v>
      </c>
      <c r="H9" s="71">
        <v>52139882</v>
      </c>
      <c r="I9" s="71">
        <v>12290067</v>
      </c>
      <c r="J9" s="71">
        <v>25121461</v>
      </c>
      <c r="K9" s="71">
        <v>36670270</v>
      </c>
      <c r="L9" s="71">
        <v>34311557</v>
      </c>
      <c r="M9" s="71">
        <v>24267991</v>
      </c>
      <c r="N9" s="71">
        <v>31226234</v>
      </c>
      <c r="O9" s="71">
        <v>20635413</v>
      </c>
      <c r="P9" s="71">
        <v>13098566</v>
      </c>
      <c r="Q9" s="71">
        <v>23470416</v>
      </c>
      <c r="R9" s="71">
        <v>45181449</v>
      </c>
      <c r="S9" s="71">
        <v>33325799</v>
      </c>
      <c r="T9" s="71">
        <v>36441323</v>
      </c>
      <c r="U9" s="71">
        <v>21687592</v>
      </c>
      <c r="V9" s="71">
        <v>56190231</v>
      </c>
      <c r="W9" s="71">
        <v>34407460</v>
      </c>
      <c r="X9" s="71">
        <v>44675526</v>
      </c>
      <c r="Y9" s="71">
        <v>42242057</v>
      </c>
      <c r="Z9" s="71">
        <v>14255499</v>
      </c>
      <c r="AA9" s="71">
        <v>17666899</v>
      </c>
      <c r="AB9" s="71">
        <v>19480976</v>
      </c>
      <c r="AC9" s="71">
        <v>43245805</v>
      </c>
      <c r="AD9" s="71">
        <v>12215923</v>
      </c>
      <c r="AE9" s="71">
        <v>39022168</v>
      </c>
      <c r="AF9" s="71">
        <v>27568803</v>
      </c>
      <c r="AG9" s="71">
        <v>30064647</v>
      </c>
      <c r="AH9" s="71">
        <v>17935711</v>
      </c>
      <c r="AI9" s="71">
        <v>36837287</v>
      </c>
      <c r="AJ9" s="71">
        <v>13283604</v>
      </c>
      <c r="AK9" s="71">
        <v>23544058</v>
      </c>
      <c r="AL9" s="71">
        <v>35905583</v>
      </c>
      <c r="AM9" s="71">
        <v>89945952</v>
      </c>
      <c r="AN9" s="71">
        <v>47541474</v>
      </c>
      <c r="AO9" s="71">
        <v>22714818</v>
      </c>
      <c r="AP9" s="71">
        <v>28321747</v>
      </c>
      <c r="AQ9" s="71">
        <v>1032429013</v>
      </c>
      <c r="AR9" s="71"/>
      <c r="AS9" s="71"/>
      <c r="AT9" s="71">
        <v>403416050</v>
      </c>
      <c r="AU9" s="71">
        <v>86592183</v>
      </c>
      <c r="AV9" s="71">
        <v>84223694</v>
      </c>
      <c r="AW9" s="71">
        <v>3728531850</v>
      </c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99">
        <f t="shared" si="0"/>
        <v>6554539081</v>
      </c>
    </row>
    <row r="10" spans="2:60" ht="12.75">
      <c r="B10" s="218" t="s">
        <v>576</v>
      </c>
      <c r="C10" s="71"/>
      <c r="D10" s="71"/>
      <c r="E10" s="71">
        <v>349735</v>
      </c>
      <c r="F10" s="71">
        <v>648303</v>
      </c>
      <c r="G10" s="71">
        <v>1026294</v>
      </c>
      <c r="H10" s="71">
        <v>879893</v>
      </c>
      <c r="I10" s="71">
        <v>91892</v>
      </c>
      <c r="J10" s="71">
        <v>406078</v>
      </c>
      <c r="K10" s="71">
        <v>1186595</v>
      </c>
      <c r="L10" s="71">
        <v>482771</v>
      </c>
      <c r="M10" s="71">
        <v>510923</v>
      </c>
      <c r="N10" s="71">
        <v>334493</v>
      </c>
      <c r="O10" s="71">
        <v>255578</v>
      </c>
      <c r="P10" s="71">
        <v>97229</v>
      </c>
      <c r="Q10" s="71">
        <v>65706</v>
      </c>
      <c r="R10" s="71">
        <v>101546</v>
      </c>
      <c r="S10" s="71">
        <v>87926</v>
      </c>
      <c r="T10" s="71">
        <v>688324</v>
      </c>
      <c r="U10" s="71">
        <v>379521</v>
      </c>
      <c r="V10" s="71">
        <v>506042</v>
      </c>
      <c r="W10" s="71">
        <v>850841</v>
      </c>
      <c r="X10" s="71">
        <v>395838</v>
      </c>
      <c r="Y10" s="71">
        <v>505699</v>
      </c>
      <c r="Z10" s="71">
        <v>35810</v>
      </c>
      <c r="AA10" s="71">
        <v>330572</v>
      </c>
      <c r="AB10" s="71">
        <v>201540</v>
      </c>
      <c r="AC10" s="71">
        <v>653089</v>
      </c>
      <c r="AD10" s="71">
        <v>283838</v>
      </c>
      <c r="AE10" s="71">
        <v>229591</v>
      </c>
      <c r="AF10" s="71">
        <v>487753</v>
      </c>
      <c r="AG10" s="71">
        <v>1279439</v>
      </c>
      <c r="AH10" s="71">
        <v>494299</v>
      </c>
      <c r="AI10" s="71">
        <v>1062277</v>
      </c>
      <c r="AJ10" s="71">
        <v>366724</v>
      </c>
      <c r="AK10" s="71">
        <v>275710</v>
      </c>
      <c r="AL10" s="71">
        <v>1500886</v>
      </c>
      <c r="AM10" s="71">
        <v>3130623</v>
      </c>
      <c r="AN10" s="71">
        <v>4284555</v>
      </c>
      <c r="AO10" s="71">
        <v>294935</v>
      </c>
      <c r="AP10" s="71">
        <v>955167</v>
      </c>
      <c r="AQ10" s="71">
        <v>9365695</v>
      </c>
      <c r="AR10" s="71"/>
      <c r="AS10" s="71"/>
      <c r="AT10" s="71"/>
      <c r="AU10" s="71">
        <v>430000</v>
      </c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99">
        <f t="shared" si="0"/>
        <v>35513730</v>
      </c>
    </row>
    <row r="11" spans="2:60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>
        <v>49058900</v>
      </c>
      <c r="AN11" s="73"/>
      <c r="AO11" s="73"/>
      <c r="AP11" s="73"/>
      <c r="AQ11" s="73">
        <v>58257200</v>
      </c>
      <c r="AR11" s="73"/>
      <c r="AS11" s="73"/>
      <c r="AT11" s="73">
        <v>11214700</v>
      </c>
      <c r="AU11" s="73">
        <v>952900</v>
      </c>
      <c r="AV11" s="73">
        <v>14448000</v>
      </c>
      <c r="AW11" s="71">
        <v>116287400</v>
      </c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99">
        <f t="shared" si="0"/>
        <v>250219100</v>
      </c>
    </row>
    <row r="12" spans="2:60" ht="13.5" thickBot="1">
      <c r="B12" s="220" t="s">
        <v>353</v>
      </c>
      <c r="C12" s="76">
        <f aca="true" t="shared" si="1" ref="C12:Y12">SUM(C5:C11)</f>
        <v>50628120</v>
      </c>
      <c r="D12" s="76">
        <f t="shared" si="1"/>
        <v>43279110</v>
      </c>
      <c r="E12" s="76">
        <f t="shared" si="1"/>
        <v>37242584</v>
      </c>
      <c r="F12" s="76">
        <f t="shared" si="1"/>
        <v>58431910</v>
      </c>
      <c r="G12" s="76">
        <f t="shared" si="1"/>
        <v>50061302</v>
      </c>
      <c r="H12" s="76">
        <f t="shared" si="1"/>
        <v>90817242</v>
      </c>
      <c r="I12" s="76">
        <f t="shared" si="1"/>
        <v>20257317</v>
      </c>
      <c r="J12" s="76">
        <f t="shared" si="1"/>
        <v>39971830</v>
      </c>
      <c r="K12" s="76">
        <f t="shared" si="1"/>
        <v>62606611</v>
      </c>
      <c r="L12" s="76">
        <f t="shared" si="1"/>
        <v>59358468</v>
      </c>
      <c r="M12" s="76">
        <f t="shared" si="1"/>
        <v>40315862</v>
      </c>
      <c r="N12" s="76">
        <f t="shared" si="1"/>
        <v>51821771</v>
      </c>
      <c r="O12" s="76">
        <f t="shared" si="1"/>
        <v>34850216</v>
      </c>
      <c r="P12" s="76">
        <f t="shared" si="1"/>
        <v>23657216</v>
      </c>
      <c r="Q12" s="76">
        <f t="shared" si="1"/>
        <v>40366514</v>
      </c>
      <c r="R12" s="76">
        <f t="shared" si="1"/>
        <v>70600577</v>
      </c>
      <c r="S12" s="76">
        <f t="shared" si="1"/>
        <v>52040702</v>
      </c>
      <c r="T12" s="76">
        <f t="shared" si="1"/>
        <v>92500511</v>
      </c>
      <c r="U12" s="76">
        <f t="shared" si="1"/>
        <v>32478123</v>
      </c>
      <c r="V12" s="76">
        <f t="shared" si="1"/>
        <v>134253552</v>
      </c>
      <c r="W12" s="76">
        <f t="shared" si="1"/>
        <v>59691241</v>
      </c>
      <c r="X12" s="76">
        <f t="shared" si="1"/>
        <v>76468745</v>
      </c>
      <c r="Y12" s="76">
        <f t="shared" si="1"/>
        <v>67725077</v>
      </c>
      <c r="Z12" s="76">
        <f aca="true" t="shared" si="2" ref="Z12:AW12">SUM(Z5:Z11)</f>
        <v>21196833</v>
      </c>
      <c r="AA12" s="76">
        <f t="shared" si="2"/>
        <v>28574535</v>
      </c>
      <c r="AB12" s="76">
        <f t="shared" si="2"/>
        <v>31223421</v>
      </c>
      <c r="AC12" s="76">
        <f t="shared" si="2"/>
        <v>81212142</v>
      </c>
      <c r="AD12" s="76">
        <f t="shared" si="2"/>
        <v>18939189</v>
      </c>
      <c r="AE12" s="76">
        <f t="shared" si="2"/>
        <v>68750779</v>
      </c>
      <c r="AF12" s="76">
        <f t="shared" si="2"/>
        <v>45507116</v>
      </c>
      <c r="AG12" s="76">
        <f t="shared" si="2"/>
        <v>53049127</v>
      </c>
      <c r="AH12" s="76">
        <f t="shared" si="2"/>
        <v>31878586</v>
      </c>
      <c r="AI12" s="76">
        <f t="shared" si="2"/>
        <v>69347000</v>
      </c>
      <c r="AJ12" s="76">
        <f t="shared" si="2"/>
        <v>23483034</v>
      </c>
      <c r="AK12" s="76">
        <f t="shared" si="2"/>
        <v>36946466</v>
      </c>
      <c r="AL12" s="76">
        <f t="shared" si="2"/>
        <v>65236337</v>
      </c>
      <c r="AM12" s="76">
        <f t="shared" si="2"/>
        <v>256842265</v>
      </c>
      <c r="AN12" s="76">
        <f t="shared" si="2"/>
        <v>113078198</v>
      </c>
      <c r="AO12" s="76">
        <f t="shared" si="2"/>
        <v>44521467</v>
      </c>
      <c r="AP12" s="76">
        <f t="shared" si="2"/>
        <v>56716523</v>
      </c>
      <c r="AQ12" s="76">
        <f t="shared" si="2"/>
        <v>2796618661</v>
      </c>
      <c r="AR12" s="76"/>
      <c r="AS12" s="76"/>
      <c r="AT12" s="76">
        <f t="shared" si="2"/>
        <v>845593208</v>
      </c>
      <c r="AU12" s="76">
        <f t="shared" si="2"/>
        <v>205432628</v>
      </c>
      <c r="AV12" s="76">
        <f t="shared" si="2"/>
        <v>159846232</v>
      </c>
      <c r="AW12" s="76">
        <f t="shared" si="2"/>
        <v>8542039925</v>
      </c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68">
        <f t="shared" si="0"/>
        <v>14834830153</v>
      </c>
    </row>
    <row r="13" spans="2:61" ht="13.5" thickBot="1">
      <c r="B13" s="359" t="s">
        <v>1083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1"/>
      <c r="BI13" s="2"/>
    </row>
    <row r="14" spans="2:61" ht="12.75" customHeight="1">
      <c r="B14" s="217" t="s">
        <v>577</v>
      </c>
      <c r="C14" s="69">
        <v>221252</v>
      </c>
      <c r="D14" s="69">
        <v>127073</v>
      </c>
      <c r="E14" s="69">
        <v>287570</v>
      </c>
      <c r="F14" s="69">
        <v>107398</v>
      </c>
      <c r="G14" s="69">
        <v>365493</v>
      </c>
      <c r="H14" s="69">
        <v>1064536</v>
      </c>
      <c r="I14" s="69">
        <v>164817</v>
      </c>
      <c r="J14" s="69">
        <v>164794</v>
      </c>
      <c r="K14" s="69">
        <v>240699</v>
      </c>
      <c r="L14" s="69">
        <v>102798</v>
      </c>
      <c r="M14" s="69">
        <v>95681</v>
      </c>
      <c r="N14" s="69">
        <v>112139</v>
      </c>
      <c r="O14" s="69">
        <v>65904</v>
      </c>
      <c r="P14" s="69">
        <v>63595</v>
      </c>
      <c r="Q14" s="69">
        <v>165979</v>
      </c>
      <c r="R14" s="69">
        <v>173400</v>
      </c>
      <c r="S14" s="69">
        <v>81846</v>
      </c>
      <c r="T14" s="69">
        <v>616666</v>
      </c>
      <c r="U14" s="69">
        <v>245298</v>
      </c>
      <c r="V14" s="69">
        <v>558120</v>
      </c>
      <c r="W14" s="69">
        <v>238561</v>
      </c>
      <c r="X14" s="69">
        <v>315539</v>
      </c>
      <c r="Y14" s="69">
        <v>396128</v>
      </c>
      <c r="Z14" s="69">
        <v>209732</v>
      </c>
      <c r="AA14" s="69">
        <v>259908</v>
      </c>
      <c r="AB14" s="69">
        <v>35281</v>
      </c>
      <c r="AC14" s="69">
        <v>109556</v>
      </c>
      <c r="AD14" s="69">
        <v>53850</v>
      </c>
      <c r="AE14" s="69">
        <v>20611</v>
      </c>
      <c r="AF14" s="69">
        <v>394565</v>
      </c>
      <c r="AG14" s="69">
        <v>46422</v>
      </c>
      <c r="AH14" s="69">
        <v>27853</v>
      </c>
      <c r="AI14" s="69">
        <v>143249</v>
      </c>
      <c r="AJ14" s="69"/>
      <c r="AK14" s="69">
        <v>179857</v>
      </c>
      <c r="AL14" s="69">
        <v>203125</v>
      </c>
      <c r="AM14" s="69">
        <v>677253</v>
      </c>
      <c r="AN14" s="69">
        <v>445529</v>
      </c>
      <c r="AO14" s="69">
        <v>8000390</v>
      </c>
      <c r="AP14" s="69">
        <v>635429</v>
      </c>
      <c r="AQ14" s="69">
        <v>46344524</v>
      </c>
      <c r="AR14" s="69"/>
      <c r="AS14" s="69"/>
      <c r="AT14" s="69">
        <v>2647918</v>
      </c>
      <c r="AU14" s="69"/>
      <c r="AV14" s="69">
        <v>32000</v>
      </c>
      <c r="AW14" s="69">
        <v>37520098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100">
        <f aca="true" t="shared" si="3" ref="BH14:BH22">SUM(C14:BG14)</f>
        <v>103962436</v>
      </c>
      <c r="BI14" s="2"/>
    </row>
    <row r="15" spans="2:61" ht="12.75">
      <c r="B15" s="218" t="s">
        <v>578</v>
      </c>
      <c r="C15" s="71">
        <v>985626</v>
      </c>
      <c r="D15" s="71">
        <v>19000</v>
      </c>
      <c r="E15" s="71">
        <v>57000</v>
      </c>
      <c r="F15" s="71">
        <v>1078442</v>
      </c>
      <c r="G15" s="71">
        <v>210382</v>
      </c>
      <c r="H15" s="71">
        <v>161500</v>
      </c>
      <c r="I15" s="71">
        <v>53200</v>
      </c>
      <c r="J15" s="71">
        <v>195728</v>
      </c>
      <c r="K15" s="71">
        <v>118894</v>
      </c>
      <c r="L15" s="71">
        <v>81310</v>
      </c>
      <c r="M15" s="71">
        <v>55961</v>
      </c>
      <c r="N15" s="71">
        <v>103001</v>
      </c>
      <c r="O15" s="71">
        <v>67925</v>
      </c>
      <c r="P15" s="71">
        <v>49875</v>
      </c>
      <c r="Q15" s="71">
        <v>475950</v>
      </c>
      <c r="R15" s="71">
        <v>78850</v>
      </c>
      <c r="S15" s="71">
        <v>107350</v>
      </c>
      <c r="T15" s="71">
        <v>1730937</v>
      </c>
      <c r="U15" s="71">
        <v>77900</v>
      </c>
      <c r="V15" s="71">
        <v>807500</v>
      </c>
      <c r="W15" s="71">
        <v>34200</v>
      </c>
      <c r="X15" s="71">
        <v>76950</v>
      </c>
      <c r="Y15" s="71">
        <v>190000</v>
      </c>
      <c r="Z15" s="71">
        <v>85500</v>
      </c>
      <c r="AA15" s="71">
        <v>240350</v>
      </c>
      <c r="AB15" s="71">
        <v>24700</v>
      </c>
      <c r="AC15" s="71">
        <v>32300</v>
      </c>
      <c r="AD15" s="71">
        <v>24700</v>
      </c>
      <c r="AE15" s="71">
        <v>33250</v>
      </c>
      <c r="AF15" s="71">
        <v>65645</v>
      </c>
      <c r="AG15" s="71">
        <v>23750</v>
      </c>
      <c r="AH15" s="71">
        <v>38000</v>
      </c>
      <c r="AI15" s="71">
        <v>82257</v>
      </c>
      <c r="AJ15" s="71">
        <v>19000</v>
      </c>
      <c r="AK15" s="71">
        <v>522500</v>
      </c>
      <c r="AL15" s="71">
        <v>180500</v>
      </c>
      <c r="AM15" s="71">
        <v>5787400</v>
      </c>
      <c r="AN15" s="71">
        <v>109534</v>
      </c>
      <c r="AO15" s="71">
        <v>1064950</v>
      </c>
      <c r="AP15" s="71">
        <v>95000</v>
      </c>
      <c r="AQ15" s="71">
        <v>4708742</v>
      </c>
      <c r="AR15" s="71"/>
      <c r="AS15" s="71"/>
      <c r="AT15" s="71"/>
      <c r="AU15" s="71"/>
      <c r="AV15" s="71">
        <v>88000</v>
      </c>
      <c r="AW15" s="71">
        <v>9536621</v>
      </c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99">
        <f t="shared" si="3"/>
        <v>29580180</v>
      </c>
      <c r="BI15" s="2"/>
    </row>
    <row r="16" spans="2:61" ht="12.75">
      <c r="B16" s="218" t="s">
        <v>579</v>
      </c>
      <c r="C16" s="71">
        <v>66212</v>
      </c>
      <c r="D16" s="71">
        <v>4729</v>
      </c>
      <c r="E16" s="71">
        <v>50132</v>
      </c>
      <c r="F16" s="71">
        <v>54389</v>
      </c>
      <c r="G16" s="71">
        <v>82376</v>
      </c>
      <c r="H16" s="71">
        <v>127695</v>
      </c>
      <c r="I16" s="71">
        <v>19864</v>
      </c>
      <c r="J16" s="71">
        <v>24016</v>
      </c>
      <c r="K16" s="71">
        <v>2384</v>
      </c>
      <c r="L16" s="71">
        <v>18530</v>
      </c>
      <c r="M16" s="71">
        <v>6427</v>
      </c>
      <c r="N16" s="71">
        <v>1400</v>
      </c>
      <c r="O16" s="71">
        <v>12770</v>
      </c>
      <c r="P16" s="71">
        <v>5298</v>
      </c>
      <c r="Q16" s="71">
        <v>28377</v>
      </c>
      <c r="R16" s="71">
        <v>8513</v>
      </c>
      <c r="S16" s="71">
        <v>6148</v>
      </c>
      <c r="T16" s="71">
        <v>90806</v>
      </c>
      <c r="U16" s="71">
        <v>4729</v>
      </c>
      <c r="V16" s="71">
        <v>33106</v>
      </c>
      <c r="W16" s="71">
        <v>1892</v>
      </c>
      <c r="X16" s="71">
        <v>1892</v>
      </c>
      <c r="Y16" s="71">
        <v>7567</v>
      </c>
      <c r="Z16" s="71">
        <v>6810</v>
      </c>
      <c r="AA16" s="71">
        <v>18918</v>
      </c>
      <c r="AB16" s="71">
        <v>1419</v>
      </c>
      <c r="AC16" s="71">
        <v>1892</v>
      </c>
      <c r="AD16" s="71"/>
      <c r="AE16" s="71">
        <v>14188</v>
      </c>
      <c r="AF16" s="71">
        <v>56399</v>
      </c>
      <c r="AG16" s="73">
        <v>946</v>
      </c>
      <c r="AH16" s="73"/>
      <c r="AI16" s="71">
        <v>25977</v>
      </c>
      <c r="AJ16" s="73"/>
      <c r="AK16" s="71">
        <v>70942</v>
      </c>
      <c r="AL16" s="71">
        <v>18918</v>
      </c>
      <c r="AM16" s="71">
        <v>162693</v>
      </c>
      <c r="AN16" s="71">
        <v>154401</v>
      </c>
      <c r="AO16" s="71">
        <v>3336630</v>
      </c>
      <c r="AP16" s="71">
        <v>137154</v>
      </c>
      <c r="AQ16" s="71">
        <v>9094177</v>
      </c>
      <c r="AR16" s="71"/>
      <c r="AS16" s="71"/>
      <c r="AT16" s="71"/>
      <c r="AU16" s="71"/>
      <c r="AV16" s="71">
        <v>7000</v>
      </c>
      <c r="AW16" s="71">
        <v>6917320</v>
      </c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99">
        <f t="shared" si="3"/>
        <v>20685036</v>
      </c>
      <c r="BI16" s="2"/>
    </row>
    <row r="17" spans="2:61" ht="12.75">
      <c r="B17" s="218" t="s">
        <v>580</v>
      </c>
      <c r="C17" s="71">
        <v>75158</v>
      </c>
      <c r="D17" s="71">
        <v>43172</v>
      </c>
      <c r="E17" s="71">
        <v>28500</v>
      </c>
      <c r="F17" s="71">
        <v>15200</v>
      </c>
      <c r="G17" s="71">
        <v>32300</v>
      </c>
      <c r="H17" s="71">
        <v>271172</v>
      </c>
      <c r="I17" s="71">
        <v>143872</v>
      </c>
      <c r="J17" s="71">
        <v>57000</v>
      </c>
      <c r="K17" s="71">
        <v>97531</v>
      </c>
      <c r="L17" s="71">
        <v>15399</v>
      </c>
      <c r="M17" s="71"/>
      <c r="N17" s="71"/>
      <c r="O17" s="71">
        <v>38000</v>
      </c>
      <c r="P17" s="71">
        <v>15200</v>
      </c>
      <c r="Q17" s="71">
        <v>40850</v>
      </c>
      <c r="R17" s="71">
        <v>8075</v>
      </c>
      <c r="S17" s="71">
        <v>8550</v>
      </c>
      <c r="T17" s="71">
        <v>481760</v>
      </c>
      <c r="U17" s="71">
        <v>47922</v>
      </c>
      <c r="V17" s="71">
        <v>197072</v>
      </c>
      <c r="W17" s="71">
        <v>50775</v>
      </c>
      <c r="X17" s="71">
        <v>43189</v>
      </c>
      <c r="Y17" s="71">
        <v>52689</v>
      </c>
      <c r="Z17" s="71">
        <v>43189</v>
      </c>
      <c r="AA17" s="71">
        <v>4275</v>
      </c>
      <c r="AB17" s="71"/>
      <c r="AC17" s="71"/>
      <c r="AD17" s="71"/>
      <c r="AE17" s="71"/>
      <c r="AF17" s="71">
        <v>144527</v>
      </c>
      <c r="AG17" s="71">
        <v>43189</v>
      </c>
      <c r="AH17" s="71">
        <v>43180</v>
      </c>
      <c r="AI17" s="71">
        <v>72356</v>
      </c>
      <c r="AJ17" s="71">
        <v>43187</v>
      </c>
      <c r="AK17" s="71">
        <v>17100</v>
      </c>
      <c r="AL17" s="71">
        <v>156864</v>
      </c>
      <c r="AM17" s="71">
        <v>557772</v>
      </c>
      <c r="AN17" s="71">
        <v>304157</v>
      </c>
      <c r="AO17" s="71">
        <v>475440</v>
      </c>
      <c r="AP17" s="71">
        <v>299692</v>
      </c>
      <c r="AQ17" s="71">
        <v>9109063</v>
      </c>
      <c r="AR17" s="71"/>
      <c r="AS17" s="71"/>
      <c r="AT17" s="71">
        <v>538948</v>
      </c>
      <c r="AU17" s="71"/>
      <c r="AV17" s="71">
        <v>1000</v>
      </c>
      <c r="AW17" s="71">
        <v>11069882</v>
      </c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99">
        <f t="shared" si="3"/>
        <v>24687207</v>
      </c>
      <c r="BI17" s="2"/>
    </row>
    <row r="18" spans="2:61" ht="24">
      <c r="B18" s="218" t="s">
        <v>592</v>
      </c>
      <c r="C18" s="71">
        <v>15823</v>
      </c>
      <c r="D18" s="71">
        <v>1573</v>
      </c>
      <c r="E18" s="71">
        <v>5700</v>
      </c>
      <c r="F18" s="71">
        <v>5700</v>
      </c>
      <c r="G18" s="71"/>
      <c r="H18" s="71">
        <v>1581</v>
      </c>
      <c r="I18" s="71">
        <v>1587</v>
      </c>
      <c r="J18" s="71">
        <v>1245</v>
      </c>
      <c r="K18" s="71">
        <v>580</v>
      </c>
      <c r="L18" s="71">
        <v>1016</v>
      </c>
      <c r="M18" s="71">
        <v>573</v>
      </c>
      <c r="N18" s="71">
        <v>573</v>
      </c>
      <c r="O18" s="71">
        <v>573</v>
      </c>
      <c r="P18" s="71">
        <v>573</v>
      </c>
      <c r="Q18" s="71">
        <v>1900</v>
      </c>
      <c r="R18" s="71">
        <v>475</v>
      </c>
      <c r="S18" s="71">
        <v>1900</v>
      </c>
      <c r="T18" s="71">
        <v>1587</v>
      </c>
      <c r="U18" s="71">
        <v>1587</v>
      </c>
      <c r="V18" s="71">
        <v>30087</v>
      </c>
      <c r="W18" s="71">
        <v>2062</v>
      </c>
      <c r="X18" s="71">
        <v>1587</v>
      </c>
      <c r="Y18" s="71">
        <v>1587</v>
      </c>
      <c r="Z18" s="71">
        <v>1588</v>
      </c>
      <c r="AA18" s="71"/>
      <c r="AB18" s="73"/>
      <c r="AC18" s="73"/>
      <c r="AD18" s="73"/>
      <c r="AE18" s="73">
        <v>13775</v>
      </c>
      <c r="AF18" s="71">
        <v>5854</v>
      </c>
      <c r="AG18" s="71">
        <v>3169</v>
      </c>
      <c r="AH18" s="71">
        <v>1581</v>
      </c>
      <c r="AI18" s="71">
        <v>5191</v>
      </c>
      <c r="AJ18" s="71">
        <v>1581</v>
      </c>
      <c r="AK18" s="71">
        <v>3610</v>
      </c>
      <c r="AL18" s="71">
        <v>5890</v>
      </c>
      <c r="AM18" s="71">
        <v>251900</v>
      </c>
      <c r="AN18" s="71">
        <v>6953</v>
      </c>
      <c r="AO18" s="71">
        <v>136060327</v>
      </c>
      <c r="AP18" s="71">
        <v>68400</v>
      </c>
      <c r="AQ18" s="71">
        <v>4661836</v>
      </c>
      <c r="AR18" s="71"/>
      <c r="AS18" s="71"/>
      <c r="AT18" s="71"/>
      <c r="AU18" s="71"/>
      <c r="AV18" s="71"/>
      <c r="AW18" s="71">
        <v>2461641</v>
      </c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99">
        <f t="shared" si="3"/>
        <v>143633165</v>
      </c>
      <c r="BI18" s="2"/>
    </row>
    <row r="19" spans="2:61" ht="12.75">
      <c r="B19" s="218" t="s">
        <v>581</v>
      </c>
      <c r="C19" s="71">
        <v>723059</v>
      </c>
      <c r="D19" s="71">
        <v>430833</v>
      </c>
      <c r="E19" s="71">
        <v>257827</v>
      </c>
      <c r="F19" s="71">
        <v>107175</v>
      </c>
      <c r="G19" s="71">
        <v>425547</v>
      </c>
      <c r="H19" s="71">
        <v>430833</v>
      </c>
      <c r="I19" s="71">
        <v>430833</v>
      </c>
      <c r="J19" s="71">
        <v>1320338</v>
      </c>
      <c r="K19" s="71">
        <v>425547</v>
      </c>
      <c r="L19" s="71">
        <v>425547</v>
      </c>
      <c r="M19" s="71">
        <v>425547</v>
      </c>
      <c r="N19" s="71">
        <v>425547</v>
      </c>
      <c r="O19" s="71">
        <v>425547</v>
      </c>
      <c r="P19" s="71">
        <v>425547</v>
      </c>
      <c r="Q19" s="71">
        <v>239088</v>
      </c>
      <c r="R19" s="73"/>
      <c r="T19" s="71">
        <v>1478082</v>
      </c>
      <c r="U19" s="71">
        <v>430822</v>
      </c>
      <c r="V19" s="71">
        <v>430822</v>
      </c>
      <c r="W19" s="71">
        <v>430822</v>
      </c>
      <c r="X19" s="71">
        <v>430818</v>
      </c>
      <c r="Y19" s="71">
        <v>430818</v>
      </c>
      <c r="Z19" s="71">
        <v>430818</v>
      </c>
      <c r="AA19" s="71">
        <v>971583</v>
      </c>
      <c r="AB19" s="73"/>
      <c r="AC19" s="73"/>
      <c r="AD19" s="73"/>
      <c r="AE19" s="71"/>
      <c r="AF19" s="71">
        <v>949419</v>
      </c>
      <c r="AG19" s="71">
        <v>430803</v>
      </c>
      <c r="AH19" s="71">
        <v>430803</v>
      </c>
      <c r="AI19" s="71">
        <v>430803</v>
      </c>
      <c r="AJ19" s="71">
        <v>430803</v>
      </c>
      <c r="AK19" s="71">
        <v>639700</v>
      </c>
      <c r="AL19" s="71">
        <v>478700</v>
      </c>
      <c r="AM19" s="71">
        <v>1812831</v>
      </c>
      <c r="AN19" s="71">
        <v>2916527</v>
      </c>
      <c r="AO19" s="71">
        <v>203148</v>
      </c>
      <c r="AP19" s="71">
        <v>695138</v>
      </c>
      <c r="AQ19" s="71">
        <v>20919985</v>
      </c>
      <c r="AR19" s="71"/>
      <c r="AS19" s="71"/>
      <c r="AT19" s="71"/>
      <c r="AU19" s="71">
        <v>90178</v>
      </c>
      <c r="AV19" s="71">
        <v>28000</v>
      </c>
      <c r="AW19" s="71">
        <v>46360845</v>
      </c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99">
        <f t="shared" si="3"/>
        <v>88771083</v>
      </c>
      <c r="BI19" s="2"/>
    </row>
    <row r="20" spans="2:61" ht="24">
      <c r="B20" s="218" t="s">
        <v>582</v>
      </c>
      <c r="C20" s="71">
        <v>216307</v>
      </c>
      <c r="D20" s="71"/>
      <c r="E20" s="71">
        <v>42321</v>
      </c>
      <c r="F20" s="71">
        <v>7524</v>
      </c>
      <c r="G20" s="73"/>
      <c r="H20" s="71">
        <v>47023</v>
      </c>
      <c r="I20" s="71">
        <v>18809</v>
      </c>
      <c r="J20" s="71">
        <v>28581</v>
      </c>
      <c r="K20" s="71">
        <v>12185</v>
      </c>
      <c r="L20" s="71">
        <v>12860</v>
      </c>
      <c r="M20" s="71">
        <v>3314</v>
      </c>
      <c r="N20" s="71">
        <v>4138</v>
      </c>
      <c r="O20" s="71">
        <v>6113</v>
      </c>
      <c r="P20" s="71">
        <v>3151</v>
      </c>
      <c r="Q20" s="71">
        <v>14107</v>
      </c>
      <c r="R20" s="71">
        <v>940</v>
      </c>
      <c r="S20" s="73">
        <v>940</v>
      </c>
      <c r="T20" s="71">
        <v>51726</v>
      </c>
      <c r="U20" s="73"/>
      <c r="V20" s="71">
        <v>56428</v>
      </c>
      <c r="W20" s="71">
        <v>470</v>
      </c>
      <c r="X20" s="73"/>
      <c r="Y20" s="73"/>
      <c r="Z20" s="73"/>
      <c r="AA20" s="71">
        <v>25393</v>
      </c>
      <c r="AB20" s="73"/>
      <c r="AC20" s="73"/>
      <c r="AD20" s="73"/>
      <c r="AE20" s="73">
        <v>940</v>
      </c>
      <c r="AF20" s="71">
        <v>14107</v>
      </c>
      <c r="AG20" s="73"/>
      <c r="AH20" s="73"/>
      <c r="AI20" s="71"/>
      <c r="AJ20" s="73"/>
      <c r="AK20" s="71">
        <v>131665</v>
      </c>
      <c r="AL20" s="71">
        <v>1881</v>
      </c>
      <c r="AM20" s="71">
        <v>221009</v>
      </c>
      <c r="AN20" s="71">
        <v>1669552</v>
      </c>
      <c r="AO20" s="71">
        <v>32916</v>
      </c>
      <c r="AP20" s="73"/>
      <c r="AQ20" s="71">
        <v>3255942</v>
      </c>
      <c r="AR20" s="73"/>
      <c r="AS20" s="73"/>
      <c r="AT20" s="73"/>
      <c r="AU20" s="73"/>
      <c r="AV20" s="73"/>
      <c r="AW20" s="73">
        <v>5612522</v>
      </c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99">
        <f t="shared" si="3"/>
        <v>11492864</v>
      </c>
      <c r="BI20" s="2"/>
    </row>
    <row r="21" spans="2:61" ht="24">
      <c r="B21" s="222" t="s">
        <v>674</v>
      </c>
      <c r="C21" s="101"/>
      <c r="D21" s="101"/>
      <c r="E21" s="101"/>
      <c r="F21" s="101"/>
      <c r="G21" s="9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91"/>
      <c r="V21" s="101"/>
      <c r="W21" s="101"/>
      <c r="X21" s="91"/>
      <c r="Y21" s="91"/>
      <c r="Z21" s="91"/>
      <c r="AA21" s="101"/>
      <c r="AB21" s="91"/>
      <c r="AC21" s="91"/>
      <c r="AD21" s="91"/>
      <c r="AE21" s="91"/>
      <c r="AF21" s="101"/>
      <c r="AG21" s="91"/>
      <c r="AH21" s="91"/>
      <c r="AI21" s="101"/>
      <c r="AJ21" s="91"/>
      <c r="AK21" s="101"/>
      <c r="AL21" s="101"/>
      <c r="AM21" s="101"/>
      <c r="AN21" s="101"/>
      <c r="AO21" s="101"/>
      <c r="AP21" s="91"/>
      <c r="AQ21" s="92"/>
      <c r="AR21" s="91"/>
      <c r="AS21" s="91"/>
      <c r="AT21" s="91"/>
      <c r="AU21" s="91"/>
      <c r="AV21" s="91"/>
      <c r="AW21" s="91">
        <v>1840</v>
      </c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9">
        <f t="shared" si="3"/>
        <v>1840</v>
      </c>
      <c r="BI21" s="2"/>
    </row>
    <row r="22" spans="2:80" ht="13.5" thickBot="1">
      <c r="B22" s="220" t="s">
        <v>622</v>
      </c>
      <c r="C22" s="76">
        <f aca="true" t="shared" si="4" ref="C22:AW22">SUM(C14:C21)</f>
        <v>2303437</v>
      </c>
      <c r="D22" s="76">
        <f t="shared" si="4"/>
        <v>626380</v>
      </c>
      <c r="E22" s="76">
        <f t="shared" si="4"/>
        <v>729050</v>
      </c>
      <c r="F22" s="76">
        <f t="shared" si="4"/>
        <v>1375828</v>
      </c>
      <c r="G22" s="76">
        <f t="shared" si="4"/>
        <v>1116098</v>
      </c>
      <c r="H22" s="76">
        <f t="shared" si="4"/>
        <v>2104340</v>
      </c>
      <c r="I22" s="76">
        <f t="shared" si="4"/>
        <v>832982</v>
      </c>
      <c r="J22" s="76">
        <f t="shared" si="4"/>
        <v>1791702</v>
      </c>
      <c r="K22" s="76">
        <f t="shared" si="4"/>
        <v>897820</v>
      </c>
      <c r="L22" s="76">
        <f t="shared" si="4"/>
        <v>657460</v>
      </c>
      <c r="M22" s="76">
        <f t="shared" si="4"/>
        <v>587503</v>
      </c>
      <c r="N22" s="76">
        <f t="shared" si="4"/>
        <v>646798</v>
      </c>
      <c r="O22" s="76">
        <f t="shared" si="4"/>
        <v>616832</v>
      </c>
      <c r="P22" s="76">
        <f t="shared" si="4"/>
        <v>563239</v>
      </c>
      <c r="Q22" s="76">
        <f t="shared" si="4"/>
        <v>966251</v>
      </c>
      <c r="R22" s="76">
        <f t="shared" si="4"/>
        <v>270253</v>
      </c>
      <c r="S22" s="76">
        <f t="shared" si="4"/>
        <v>206734</v>
      </c>
      <c r="T22" s="76">
        <f t="shared" si="4"/>
        <v>4451564</v>
      </c>
      <c r="U22" s="76">
        <f t="shared" si="4"/>
        <v>808258</v>
      </c>
      <c r="V22" s="76">
        <f t="shared" si="4"/>
        <v>2113135</v>
      </c>
      <c r="W22" s="76">
        <f t="shared" si="4"/>
        <v>758782</v>
      </c>
      <c r="X22" s="76">
        <f t="shared" si="4"/>
        <v>869975</v>
      </c>
      <c r="Y22" s="76">
        <f t="shared" si="4"/>
        <v>1078789</v>
      </c>
      <c r="Z22" s="76">
        <f t="shared" si="4"/>
        <v>777637</v>
      </c>
      <c r="AA22" s="76">
        <f t="shared" si="4"/>
        <v>1520427</v>
      </c>
      <c r="AB22" s="76">
        <f t="shared" si="4"/>
        <v>61400</v>
      </c>
      <c r="AC22" s="76">
        <f t="shared" si="4"/>
        <v>143748</v>
      </c>
      <c r="AD22" s="76">
        <f t="shared" si="4"/>
        <v>78550</v>
      </c>
      <c r="AE22" s="76">
        <f t="shared" si="4"/>
        <v>82764</v>
      </c>
      <c r="AF22" s="76">
        <f t="shared" si="4"/>
        <v>1630516</v>
      </c>
      <c r="AG22" s="76">
        <f t="shared" si="4"/>
        <v>548279</v>
      </c>
      <c r="AH22" s="76">
        <f t="shared" si="4"/>
        <v>541417</v>
      </c>
      <c r="AI22" s="76">
        <f t="shared" si="4"/>
        <v>759833</v>
      </c>
      <c r="AJ22" s="76">
        <f t="shared" si="4"/>
        <v>494571</v>
      </c>
      <c r="AK22" s="76">
        <f t="shared" si="4"/>
        <v>1565374</v>
      </c>
      <c r="AL22" s="76">
        <f t="shared" si="4"/>
        <v>1045878</v>
      </c>
      <c r="AM22" s="76">
        <f t="shared" si="4"/>
        <v>9470858</v>
      </c>
      <c r="AN22" s="76">
        <f t="shared" si="4"/>
        <v>5606653</v>
      </c>
      <c r="AO22" s="76">
        <f t="shared" si="4"/>
        <v>149173801</v>
      </c>
      <c r="AP22" s="76">
        <f t="shared" si="4"/>
        <v>1930813</v>
      </c>
      <c r="AQ22" s="76">
        <f t="shared" si="4"/>
        <v>98094269</v>
      </c>
      <c r="AR22" s="76"/>
      <c r="AS22" s="76"/>
      <c r="AT22" s="76">
        <f t="shared" si="4"/>
        <v>3186866</v>
      </c>
      <c r="AU22" s="76">
        <f t="shared" si="4"/>
        <v>90178</v>
      </c>
      <c r="AV22" s="76">
        <f t="shared" si="4"/>
        <v>156000</v>
      </c>
      <c r="AW22" s="76">
        <f t="shared" si="4"/>
        <v>119480769</v>
      </c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82">
        <f t="shared" si="3"/>
        <v>422813811</v>
      </c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2:61" ht="13.5" thickBot="1">
      <c r="B23" s="353" t="s">
        <v>569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5"/>
      <c r="BI23" s="2"/>
    </row>
    <row r="24" spans="2:61" ht="12.75">
      <c r="B24" s="217" t="s">
        <v>583</v>
      </c>
      <c r="C24" s="69">
        <v>3037143</v>
      </c>
      <c r="D24" s="69">
        <v>2392370</v>
      </c>
      <c r="E24" s="69">
        <v>2959564</v>
      </c>
      <c r="F24" s="69">
        <v>2266336</v>
      </c>
      <c r="G24" s="69">
        <v>2406730</v>
      </c>
      <c r="H24" s="69">
        <v>1943574</v>
      </c>
      <c r="I24" s="69">
        <v>1502359</v>
      </c>
      <c r="J24" s="69">
        <v>2739601</v>
      </c>
      <c r="K24" s="69">
        <v>2885869</v>
      </c>
      <c r="L24" s="69">
        <v>2773622</v>
      </c>
      <c r="M24" s="69">
        <v>2665293</v>
      </c>
      <c r="N24" s="69">
        <v>2881737</v>
      </c>
      <c r="O24" s="69">
        <v>2669540</v>
      </c>
      <c r="P24" s="69">
        <v>2710961</v>
      </c>
      <c r="Q24" s="69">
        <v>2346784</v>
      </c>
      <c r="R24" s="69">
        <v>2306800</v>
      </c>
      <c r="S24" s="69">
        <v>2260100</v>
      </c>
      <c r="T24" s="69">
        <v>2762192</v>
      </c>
      <c r="U24" s="69">
        <v>2443738</v>
      </c>
      <c r="V24" s="69">
        <v>2817323</v>
      </c>
      <c r="W24" s="69">
        <v>2741540</v>
      </c>
      <c r="X24" s="69">
        <v>2796557</v>
      </c>
      <c r="Y24" s="69">
        <v>2665914</v>
      </c>
      <c r="Z24" s="69">
        <v>2416082</v>
      </c>
      <c r="AA24" s="69">
        <v>4140358</v>
      </c>
      <c r="AB24" s="69">
        <v>2554971</v>
      </c>
      <c r="AC24" s="69">
        <v>4814817</v>
      </c>
      <c r="AD24" s="69">
        <v>2577844</v>
      </c>
      <c r="AE24" s="69">
        <v>3279869</v>
      </c>
      <c r="AF24" s="69">
        <v>2781391</v>
      </c>
      <c r="AG24" s="69">
        <v>2695083</v>
      </c>
      <c r="AH24" s="69">
        <v>2565769</v>
      </c>
      <c r="AI24" s="69">
        <v>2804935</v>
      </c>
      <c r="AJ24" s="69">
        <v>2682989</v>
      </c>
      <c r="AK24" s="69">
        <v>1596058</v>
      </c>
      <c r="AL24" s="69">
        <v>2014905</v>
      </c>
      <c r="AM24" s="69">
        <v>4424077</v>
      </c>
      <c r="AN24" s="69">
        <v>7358104</v>
      </c>
      <c r="AO24" s="69">
        <v>3621773</v>
      </c>
      <c r="AP24" s="69">
        <v>4619804</v>
      </c>
      <c r="AQ24" s="69">
        <v>54030708</v>
      </c>
      <c r="AR24" s="69"/>
      <c r="AS24" s="69"/>
      <c r="AT24" s="69">
        <v>794414</v>
      </c>
      <c r="AU24" s="69">
        <v>343296</v>
      </c>
      <c r="AV24" s="69">
        <v>383826</v>
      </c>
      <c r="AW24" s="69">
        <v>135706803</v>
      </c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100">
        <f aca="true" t="shared" si="5" ref="BH24:BH33">SUM(C24:BG24)</f>
        <v>307183523</v>
      </c>
      <c r="BI24" s="2"/>
    </row>
    <row r="25" spans="2:61" ht="12.75">
      <c r="B25" s="218" t="s">
        <v>584</v>
      </c>
      <c r="C25" s="71">
        <v>279725</v>
      </c>
      <c r="D25" s="71"/>
      <c r="E25" s="71">
        <v>517225</v>
      </c>
      <c r="F25" s="73"/>
      <c r="G25" s="71"/>
      <c r="H25" s="71">
        <v>279724</v>
      </c>
      <c r="I25" s="71">
        <v>279722</v>
      </c>
      <c r="J25" s="71">
        <v>279722</v>
      </c>
      <c r="K25" s="71">
        <v>285230</v>
      </c>
      <c r="L25" s="71">
        <v>279718</v>
      </c>
      <c r="M25" s="71">
        <v>279722</v>
      </c>
      <c r="N25" s="71">
        <v>279722</v>
      </c>
      <c r="O25" s="71">
        <v>279722</v>
      </c>
      <c r="P25" s="71">
        <v>279722</v>
      </c>
      <c r="Q25" s="73"/>
      <c r="R25" s="71">
        <v>279722</v>
      </c>
      <c r="S25" s="71">
        <v>279722</v>
      </c>
      <c r="T25" s="71">
        <v>279722</v>
      </c>
      <c r="U25" s="73"/>
      <c r="V25" s="71"/>
      <c r="W25" s="73"/>
      <c r="X25" s="71"/>
      <c r="Y25" s="71">
        <v>1277118</v>
      </c>
      <c r="Z25" s="71"/>
      <c r="AA25" s="71">
        <v>279722</v>
      </c>
      <c r="AB25" s="73"/>
      <c r="AC25" s="73">
        <v>1316828</v>
      </c>
      <c r="AD25" s="73"/>
      <c r="AE25" s="73"/>
      <c r="AF25" s="71"/>
      <c r="AG25" s="71"/>
      <c r="AH25" s="71"/>
      <c r="AI25" s="71"/>
      <c r="AJ25" s="71"/>
      <c r="AK25" s="71">
        <v>279722</v>
      </c>
      <c r="AL25" s="73"/>
      <c r="AM25" s="71">
        <v>6072537</v>
      </c>
      <c r="AN25" s="71">
        <v>279722</v>
      </c>
      <c r="AO25" s="71"/>
      <c r="AP25" s="71">
        <v>279722</v>
      </c>
      <c r="AQ25" s="71">
        <v>81470790</v>
      </c>
      <c r="AR25" s="73"/>
      <c r="AS25" s="73"/>
      <c r="AT25" s="73">
        <v>5668673</v>
      </c>
      <c r="AU25" s="73">
        <v>64400</v>
      </c>
      <c r="AV25" s="73">
        <v>11837</v>
      </c>
      <c r="AW25" s="71">
        <v>162149398</v>
      </c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99">
        <f t="shared" si="5"/>
        <v>263309589</v>
      </c>
      <c r="BI25" s="2"/>
    </row>
    <row r="26" spans="2:61" ht="24">
      <c r="B26" s="219" t="s">
        <v>677</v>
      </c>
      <c r="C26" s="71">
        <v>1277119</v>
      </c>
      <c r="D26" s="71">
        <v>1290228</v>
      </c>
      <c r="E26" s="71">
        <v>1295589</v>
      </c>
      <c r="F26" s="71">
        <v>2219068</v>
      </c>
      <c r="G26" s="71">
        <v>1663992</v>
      </c>
      <c r="H26" s="71">
        <v>754175</v>
      </c>
      <c r="I26" s="71">
        <v>708001</v>
      </c>
      <c r="J26" s="71">
        <v>1267469</v>
      </c>
      <c r="K26" s="73">
        <v>2595462</v>
      </c>
      <c r="L26" s="71">
        <v>1249415</v>
      </c>
      <c r="M26" s="71">
        <v>1255410</v>
      </c>
      <c r="N26" s="71">
        <v>1258442</v>
      </c>
      <c r="O26" s="71">
        <v>1304084</v>
      </c>
      <c r="P26" s="71">
        <v>1249414</v>
      </c>
      <c r="Q26" s="71">
        <v>1711154</v>
      </c>
      <c r="R26" s="71">
        <v>1387936</v>
      </c>
      <c r="S26" s="71">
        <v>1254955</v>
      </c>
      <c r="T26" s="71">
        <v>1267883</v>
      </c>
      <c r="U26" s="71">
        <v>1249414</v>
      </c>
      <c r="V26" s="71">
        <v>14078857</v>
      </c>
      <c r="W26" s="71">
        <v>2195980</v>
      </c>
      <c r="X26" s="73">
        <v>1249414</v>
      </c>
      <c r="Y26" s="71"/>
      <c r="Z26" s="71">
        <v>1249414</v>
      </c>
      <c r="AA26" s="71">
        <v>1265113</v>
      </c>
      <c r="AB26" s="71">
        <v>1263266</v>
      </c>
      <c r="AC26" s="71"/>
      <c r="AD26" s="71">
        <v>1249414</v>
      </c>
      <c r="AE26" s="71">
        <v>1387936</v>
      </c>
      <c r="AF26" s="71">
        <v>1562562</v>
      </c>
      <c r="AG26" s="71">
        <v>1323292</v>
      </c>
      <c r="AH26" s="71">
        <v>2800860</v>
      </c>
      <c r="AI26" s="71">
        <v>1249414</v>
      </c>
      <c r="AJ26" s="71">
        <v>1260875</v>
      </c>
      <c r="AK26" s="71">
        <v>615653</v>
      </c>
      <c r="AL26" s="71">
        <v>647974</v>
      </c>
      <c r="AM26" s="71">
        <v>45803601</v>
      </c>
      <c r="AN26" s="71">
        <v>615653</v>
      </c>
      <c r="AO26" s="71">
        <v>1387936</v>
      </c>
      <c r="AP26" s="71">
        <v>1909240</v>
      </c>
      <c r="AQ26" s="71">
        <v>27867411</v>
      </c>
      <c r="AR26" s="71"/>
      <c r="AS26" s="71"/>
      <c r="AT26" s="71">
        <v>3614048</v>
      </c>
      <c r="AU26" s="71">
        <v>50000</v>
      </c>
      <c r="AV26" s="71">
        <v>99101</v>
      </c>
      <c r="AW26" s="71">
        <v>30736874</v>
      </c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99">
        <f t="shared" si="5"/>
        <v>171743098</v>
      </c>
      <c r="BI26" s="2"/>
    </row>
    <row r="27" spans="2:61" ht="36">
      <c r="B27" s="218" t="s">
        <v>681</v>
      </c>
      <c r="C27" s="71">
        <v>8317403</v>
      </c>
      <c r="D27" s="71">
        <v>7342768</v>
      </c>
      <c r="E27" s="71">
        <v>6322927</v>
      </c>
      <c r="F27" s="71">
        <v>6699748</v>
      </c>
      <c r="G27" s="71">
        <v>6484437</v>
      </c>
      <c r="H27" s="71">
        <v>5929279</v>
      </c>
      <c r="I27" s="71">
        <v>3975141</v>
      </c>
      <c r="J27" s="71">
        <v>8259044</v>
      </c>
      <c r="K27" s="71">
        <v>7282593</v>
      </c>
      <c r="L27" s="71">
        <v>6759634</v>
      </c>
      <c r="M27" s="71">
        <v>22008426</v>
      </c>
      <c r="N27" s="71">
        <v>6853566</v>
      </c>
      <c r="O27" s="71">
        <v>6300156</v>
      </c>
      <c r="P27" s="71">
        <v>5994435</v>
      </c>
      <c r="Q27" s="71">
        <v>8674863</v>
      </c>
      <c r="R27" s="71">
        <v>23372007</v>
      </c>
      <c r="S27" s="71">
        <v>6809935</v>
      </c>
      <c r="T27" s="71">
        <v>11091603</v>
      </c>
      <c r="U27" s="71">
        <v>5869490</v>
      </c>
      <c r="V27" s="71">
        <v>8206171</v>
      </c>
      <c r="W27" s="71">
        <v>6625876</v>
      </c>
      <c r="X27" s="71">
        <v>6811957</v>
      </c>
      <c r="Y27" s="71">
        <v>7257428</v>
      </c>
      <c r="Z27" s="71">
        <v>6566844</v>
      </c>
      <c r="AA27" s="71">
        <v>9677794</v>
      </c>
      <c r="AB27" s="71">
        <v>5927740</v>
      </c>
      <c r="AC27" s="71">
        <v>8119954</v>
      </c>
      <c r="AD27" s="71">
        <v>5735428</v>
      </c>
      <c r="AE27" s="71">
        <v>6544176</v>
      </c>
      <c r="AF27" s="71">
        <v>9906029</v>
      </c>
      <c r="AG27" s="71">
        <v>24504788</v>
      </c>
      <c r="AH27" s="71">
        <v>84084418</v>
      </c>
      <c r="AI27" s="71">
        <v>6261225</v>
      </c>
      <c r="AJ27" s="71">
        <v>5713832</v>
      </c>
      <c r="AK27" s="71">
        <v>4999376</v>
      </c>
      <c r="AL27" s="71">
        <v>5268404</v>
      </c>
      <c r="AM27" s="71">
        <v>9099829</v>
      </c>
      <c r="AN27" s="71">
        <v>11000083</v>
      </c>
      <c r="AO27" s="71">
        <v>6493305</v>
      </c>
      <c r="AP27" s="71">
        <v>11367111</v>
      </c>
      <c r="AQ27" s="71">
        <v>117479747</v>
      </c>
      <c r="AR27" s="71"/>
      <c r="AS27" s="71"/>
      <c r="AT27" s="71"/>
      <c r="AU27" s="71">
        <v>1540468</v>
      </c>
      <c r="AV27" s="71">
        <v>317200</v>
      </c>
      <c r="AW27" s="71">
        <v>164538558</v>
      </c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99">
        <f t="shared" si="5"/>
        <v>698395196</v>
      </c>
      <c r="BI27" s="2"/>
    </row>
    <row r="28" spans="2:61" ht="12.75">
      <c r="B28" s="218" t="s">
        <v>585</v>
      </c>
      <c r="C28" s="71">
        <v>3218547</v>
      </c>
      <c r="D28" s="71">
        <v>1338657</v>
      </c>
      <c r="E28" s="71">
        <v>2203944</v>
      </c>
      <c r="F28" s="71">
        <v>1384396</v>
      </c>
      <c r="G28" s="71">
        <v>1203016</v>
      </c>
      <c r="H28" s="71">
        <v>2003946</v>
      </c>
      <c r="I28" s="71">
        <v>1512258</v>
      </c>
      <c r="J28" s="71">
        <v>3951319</v>
      </c>
      <c r="K28" s="71">
        <v>1741535</v>
      </c>
      <c r="L28" s="71">
        <v>1572006</v>
      </c>
      <c r="M28" s="71">
        <v>1611373</v>
      </c>
      <c r="N28" s="71">
        <v>1718651</v>
      </c>
      <c r="O28" s="71">
        <v>1546568</v>
      </c>
      <c r="P28" s="71">
        <v>1480323</v>
      </c>
      <c r="Q28" s="71">
        <v>435619</v>
      </c>
      <c r="R28" s="71">
        <v>147191</v>
      </c>
      <c r="S28" s="71">
        <v>156243</v>
      </c>
      <c r="T28" s="71">
        <v>3443552</v>
      </c>
      <c r="U28" s="71">
        <v>1428379</v>
      </c>
      <c r="V28" s="71">
        <v>2017060</v>
      </c>
      <c r="W28" s="71">
        <v>1839387</v>
      </c>
      <c r="X28" s="71">
        <v>1980324</v>
      </c>
      <c r="Y28" s="71">
        <v>1827470</v>
      </c>
      <c r="Z28" s="71">
        <v>1453303</v>
      </c>
      <c r="AA28" s="71">
        <v>1319774</v>
      </c>
      <c r="AB28" s="71">
        <v>999016</v>
      </c>
      <c r="AC28" s="71">
        <v>1612458</v>
      </c>
      <c r="AD28" s="71">
        <v>1039926</v>
      </c>
      <c r="AE28" s="71">
        <v>1614839</v>
      </c>
      <c r="AF28" s="71">
        <v>2305313</v>
      </c>
      <c r="AG28" s="71">
        <v>1731274</v>
      </c>
      <c r="AH28" s="71">
        <v>1446343</v>
      </c>
      <c r="AI28" s="71">
        <v>2247463</v>
      </c>
      <c r="AJ28" s="71">
        <v>1461938</v>
      </c>
      <c r="AK28" s="71">
        <v>2652372</v>
      </c>
      <c r="AL28" s="71">
        <v>2670162</v>
      </c>
      <c r="AM28" s="71">
        <v>7494998</v>
      </c>
      <c r="AN28" s="71">
        <v>7680340</v>
      </c>
      <c r="AO28" s="71">
        <v>7834844</v>
      </c>
      <c r="AP28" s="71">
        <v>14210964</v>
      </c>
      <c r="AQ28" s="71">
        <v>68774297</v>
      </c>
      <c r="AR28" s="71"/>
      <c r="AS28" s="71"/>
      <c r="AT28" s="71">
        <v>5605318</v>
      </c>
      <c r="AU28" s="71"/>
      <c r="AV28" s="71">
        <v>125000</v>
      </c>
      <c r="AW28" s="71">
        <v>168483520</v>
      </c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99">
        <f t="shared" si="5"/>
        <v>342525226</v>
      </c>
      <c r="BI28" s="2"/>
    </row>
    <row r="29" spans="2:61" ht="24">
      <c r="B29" s="218" t="s">
        <v>586</v>
      </c>
      <c r="C29" s="71"/>
      <c r="D29" s="71">
        <v>47500</v>
      </c>
      <c r="E29" s="71">
        <v>6032500</v>
      </c>
      <c r="F29" s="73"/>
      <c r="G29" s="73"/>
      <c r="H29" s="73"/>
      <c r="I29" s="73"/>
      <c r="J29" s="73"/>
      <c r="K29" s="71"/>
      <c r="L29" s="71">
        <v>260952</v>
      </c>
      <c r="M29" s="73"/>
      <c r="N29" s="73">
        <v>7429</v>
      </c>
      <c r="O29" s="73"/>
      <c r="P29" s="73"/>
      <c r="Q29" s="73"/>
      <c r="R29" s="73"/>
      <c r="S29" s="71">
        <v>57000</v>
      </c>
      <c r="T29" s="73"/>
      <c r="U29" s="71"/>
      <c r="V29" s="71">
        <v>665000</v>
      </c>
      <c r="W29" s="71">
        <v>2375000</v>
      </c>
      <c r="X29" s="73"/>
      <c r="Y29" s="73"/>
      <c r="Z29" s="73"/>
      <c r="AA29" s="71"/>
      <c r="AB29" s="71">
        <v>21588</v>
      </c>
      <c r="AC29" s="73"/>
      <c r="AD29" s="73"/>
      <c r="AE29" s="73"/>
      <c r="AF29" s="71">
        <v>1900</v>
      </c>
      <c r="AG29" s="73"/>
      <c r="AH29" s="73"/>
      <c r="AI29" s="73"/>
      <c r="AJ29" s="73"/>
      <c r="AK29" s="73"/>
      <c r="AL29" s="73"/>
      <c r="AM29" s="71">
        <v>52250</v>
      </c>
      <c r="AN29" s="73"/>
      <c r="AO29" s="71">
        <v>9500</v>
      </c>
      <c r="AP29" s="71">
        <v>1254000</v>
      </c>
      <c r="AQ29" s="71">
        <v>15981322</v>
      </c>
      <c r="AR29" s="71"/>
      <c r="AS29" s="71"/>
      <c r="AT29" s="71"/>
      <c r="AU29" s="71"/>
      <c r="AV29" s="71">
        <v>30000</v>
      </c>
      <c r="AW29" s="71">
        <v>34479222</v>
      </c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99">
        <f t="shared" si="5"/>
        <v>61275163</v>
      </c>
      <c r="BI29" s="2"/>
    </row>
    <row r="30" spans="2:61" ht="12.75">
      <c r="B30" s="218" t="s">
        <v>587</v>
      </c>
      <c r="C30" s="71"/>
      <c r="D30" s="71"/>
      <c r="E30" s="71">
        <v>183296696</v>
      </c>
      <c r="F30" s="73"/>
      <c r="G30" s="73"/>
      <c r="H30" s="73"/>
      <c r="I30" s="73"/>
      <c r="J30" s="73"/>
      <c r="K30" s="71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1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1"/>
      <c r="AN30" s="73"/>
      <c r="AO30" s="73">
        <v>118560</v>
      </c>
      <c r="AP30" s="71">
        <v>565274</v>
      </c>
      <c r="AQ30" s="71">
        <v>4000000</v>
      </c>
      <c r="AR30" s="71"/>
      <c r="AS30" s="71"/>
      <c r="AT30" s="71"/>
      <c r="AU30" s="71"/>
      <c r="AV30" s="71">
        <v>26000000</v>
      </c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99">
        <f t="shared" si="5"/>
        <v>213980530</v>
      </c>
      <c r="BI30" s="2"/>
    </row>
    <row r="31" spans="2:61" ht="12.75">
      <c r="B31" s="218" t="s">
        <v>588</v>
      </c>
      <c r="C31" s="71">
        <v>1814500</v>
      </c>
      <c r="D31" s="71">
        <v>3049745</v>
      </c>
      <c r="E31" s="71">
        <v>327750</v>
      </c>
      <c r="F31" s="71">
        <v>24362</v>
      </c>
      <c r="G31" s="71">
        <v>1739174</v>
      </c>
      <c r="H31" s="71">
        <v>505328</v>
      </c>
      <c r="I31" s="71">
        <v>182973</v>
      </c>
      <c r="J31" s="71">
        <v>1619263</v>
      </c>
      <c r="K31" s="71">
        <v>43007236</v>
      </c>
      <c r="L31" s="71">
        <v>586625</v>
      </c>
      <c r="M31" s="73">
        <v>294359</v>
      </c>
      <c r="N31" s="71">
        <v>848641</v>
      </c>
      <c r="O31" s="71">
        <v>291346</v>
      </c>
      <c r="P31" s="71">
        <v>44925562</v>
      </c>
      <c r="Q31" s="71">
        <v>1019715</v>
      </c>
      <c r="R31" s="71">
        <v>1550618</v>
      </c>
      <c r="S31" s="71">
        <v>1122235</v>
      </c>
      <c r="T31" s="71">
        <v>465500</v>
      </c>
      <c r="U31" s="71">
        <v>137750</v>
      </c>
      <c r="V31" s="71">
        <v>1235000</v>
      </c>
      <c r="W31" s="71">
        <v>157700</v>
      </c>
      <c r="X31" s="71">
        <v>342000</v>
      </c>
      <c r="Y31" s="71">
        <v>114000</v>
      </c>
      <c r="Z31" s="71">
        <v>147250</v>
      </c>
      <c r="AA31" s="71">
        <v>563445</v>
      </c>
      <c r="AB31" s="71">
        <v>85120</v>
      </c>
      <c r="AC31" s="71">
        <v>234270</v>
      </c>
      <c r="AD31" s="71">
        <v>245724</v>
      </c>
      <c r="AE31" s="71">
        <v>2473629</v>
      </c>
      <c r="AF31" s="71">
        <v>742100</v>
      </c>
      <c r="AG31" s="71">
        <v>83100</v>
      </c>
      <c r="AH31" s="71">
        <v>157700</v>
      </c>
      <c r="AI31" s="71">
        <v>1745814</v>
      </c>
      <c r="AJ31" s="71">
        <v>57000</v>
      </c>
      <c r="AK31" s="71">
        <v>191900</v>
      </c>
      <c r="AL31" s="71">
        <v>247924</v>
      </c>
      <c r="AM31" s="71">
        <v>26087</v>
      </c>
      <c r="AN31" s="71">
        <v>281050</v>
      </c>
      <c r="AO31" s="71"/>
      <c r="AP31" s="71">
        <v>360999</v>
      </c>
      <c r="AQ31" s="71">
        <v>359026251</v>
      </c>
      <c r="AR31" s="71"/>
      <c r="AS31" s="71"/>
      <c r="AT31" s="71">
        <v>736800</v>
      </c>
      <c r="AU31" s="71"/>
      <c r="AV31" s="71">
        <v>100000</v>
      </c>
      <c r="AW31" s="71">
        <v>157302647</v>
      </c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99">
        <f t="shared" si="5"/>
        <v>630170192</v>
      </c>
      <c r="BI31" s="2"/>
    </row>
    <row r="32" spans="2:61" ht="36">
      <c r="B32" s="222" t="s">
        <v>1076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>
        <v>8004634</v>
      </c>
      <c r="AN32" s="101"/>
      <c r="AO32" s="101"/>
      <c r="AP32" s="101"/>
      <c r="AQ32" s="101">
        <v>7860</v>
      </c>
      <c r="AR32" s="101"/>
      <c r="AS32" s="101"/>
      <c r="AT32" s="101"/>
      <c r="AU32" s="101"/>
      <c r="AV32" s="101"/>
      <c r="AW32" s="101">
        <v>1244286</v>
      </c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2">
        <f t="shared" si="5"/>
        <v>9256780</v>
      </c>
      <c r="BI32" s="2"/>
    </row>
    <row r="33" spans="2:61" ht="13.5" thickBot="1">
      <c r="B33" s="220" t="s">
        <v>830</v>
      </c>
      <c r="C33" s="76">
        <f aca="true" t="shared" si="6" ref="C33:AW33">SUM(C24:C32)</f>
        <v>17944437</v>
      </c>
      <c r="D33" s="76">
        <f t="shared" si="6"/>
        <v>15461268</v>
      </c>
      <c r="E33" s="76">
        <f t="shared" si="6"/>
        <v>202956195</v>
      </c>
      <c r="F33" s="76">
        <f t="shared" si="6"/>
        <v>12593910</v>
      </c>
      <c r="G33" s="76">
        <f t="shared" si="6"/>
        <v>13497349</v>
      </c>
      <c r="H33" s="76">
        <f t="shared" si="6"/>
        <v>11416026</v>
      </c>
      <c r="I33" s="76">
        <f t="shared" si="6"/>
        <v>8160454</v>
      </c>
      <c r="J33" s="76">
        <f t="shared" si="6"/>
        <v>18116418</v>
      </c>
      <c r="K33" s="76">
        <f t="shared" si="6"/>
        <v>57797925</v>
      </c>
      <c r="L33" s="76">
        <f t="shared" si="6"/>
        <v>13481972</v>
      </c>
      <c r="M33" s="76">
        <f t="shared" si="6"/>
        <v>28114583</v>
      </c>
      <c r="N33" s="76">
        <f t="shared" si="6"/>
        <v>13848188</v>
      </c>
      <c r="O33" s="76">
        <f t="shared" si="6"/>
        <v>12391416</v>
      </c>
      <c r="P33" s="76">
        <f t="shared" si="6"/>
        <v>56640417</v>
      </c>
      <c r="Q33" s="76">
        <f t="shared" si="6"/>
        <v>14188135</v>
      </c>
      <c r="R33" s="76">
        <f t="shared" si="6"/>
        <v>29044274</v>
      </c>
      <c r="S33" s="76">
        <f t="shared" si="6"/>
        <v>11940190</v>
      </c>
      <c r="T33" s="76">
        <f t="shared" si="6"/>
        <v>19310452</v>
      </c>
      <c r="U33" s="76">
        <f t="shared" si="6"/>
        <v>11128771</v>
      </c>
      <c r="V33" s="76">
        <f t="shared" si="6"/>
        <v>29019411</v>
      </c>
      <c r="W33" s="76">
        <f t="shared" si="6"/>
        <v>15935483</v>
      </c>
      <c r="X33" s="76">
        <f t="shared" si="6"/>
        <v>13180252</v>
      </c>
      <c r="Y33" s="76">
        <f t="shared" si="6"/>
        <v>13141930</v>
      </c>
      <c r="Z33" s="76">
        <f t="shared" si="6"/>
        <v>11832893</v>
      </c>
      <c r="AA33" s="76">
        <f t="shared" si="6"/>
        <v>17246206</v>
      </c>
      <c r="AB33" s="76">
        <f t="shared" si="6"/>
        <v>10851701</v>
      </c>
      <c r="AC33" s="76">
        <f t="shared" si="6"/>
        <v>16098327</v>
      </c>
      <c r="AD33" s="76">
        <f t="shared" si="6"/>
        <v>10848336</v>
      </c>
      <c r="AE33" s="76">
        <f t="shared" si="6"/>
        <v>15300449</v>
      </c>
      <c r="AF33" s="76">
        <f t="shared" si="6"/>
        <v>17299295</v>
      </c>
      <c r="AG33" s="76">
        <f t="shared" si="6"/>
        <v>30337537</v>
      </c>
      <c r="AH33" s="76">
        <f t="shared" si="6"/>
        <v>91055090</v>
      </c>
      <c r="AI33" s="76">
        <f t="shared" si="6"/>
        <v>14308851</v>
      </c>
      <c r="AJ33" s="76">
        <f t="shared" si="6"/>
        <v>11176634</v>
      </c>
      <c r="AK33" s="76">
        <f t="shared" si="6"/>
        <v>10335081</v>
      </c>
      <c r="AL33" s="76">
        <f t="shared" si="6"/>
        <v>10849369</v>
      </c>
      <c r="AM33" s="76">
        <f t="shared" si="6"/>
        <v>80978013</v>
      </c>
      <c r="AN33" s="76">
        <f t="shared" si="6"/>
        <v>27214952</v>
      </c>
      <c r="AO33" s="76">
        <f t="shared" si="6"/>
        <v>19465918</v>
      </c>
      <c r="AP33" s="76">
        <f t="shared" si="6"/>
        <v>34567114</v>
      </c>
      <c r="AQ33" s="76">
        <f t="shared" si="6"/>
        <v>728638386</v>
      </c>
      <c r="AR33" s="76"/>
      <c r="AS33" s="76"/>
      <c r="AT33" s="76">
        <f t="shared" si="6"/>
        <v>16419253</v>
      </c>
      <c r="AU33" s="76">
        <f t="shared" si="6"/>
        <v>1998164</v>
      </c>
      <c r="AV33" s="76">
        <f t="shared" si="6"/>
        <v>27066964</v>
      </c>
      <c r="AW33" s="76">
        <f t="shared" si="6"/>
        <v>854641308</v>
      </c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82">
        <f t="shared" si="5"/>
        <v>2697839297</v>
      </c>
      <c r="BI33" s="2"/>
    </row>
    <row r="34" spans="2:61" ht="13.5" thickBot="1">
      <c r="B34" s="369" t="s">
        <v>570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1"/>
      <c r="BI34" s="2"/>
    </row>
    <row r="35" spans="2:61" ht="13.5" thickBot="1">
      <c r="B35" s="217" t="s">
        <v>589</v>
      </c>
      <c r="C35" s="143"/>
      <c r="D35" s="143"/>
      <c r="E35" s="69"/>
      <c r="F35" s="69"/>
      <c r="G35" s="69"/>
      <c r="H35" s="69"/>
      <c r="I35" s="69"/>
      <c r="J35" s="69">
        <v>1000000</v>
      </c>
      <c r="K35" s="69"/>
      <c r="L35" s="69"/>
      <c r="M35" s="69"/>
      <c r="N35" s="69"/>
      <c r="O35" s="69"/>
      <c r="P35" s="69"/>
      <c r="Q35" s="69"/>
      <c r="R35" s="69"/>
      <c r="S35" s="69"/>
      <c r="T35" s="69">
        <v>550000</v>
      </c>
      <c r="U35" s="69"/>
      <c r="V35" s="69"/>
      <c r="W35" s="69"/>
      <c r="X35" s="81"/>
      <c r="Y35" s="81"/>
      <c r="Z35" s="81"/>
      <c r="AA35" s="81"/>
      <c r="AB35" s="81"/>
      <c r="AC35" s="81"/>
      <c r="AD35" s="81"/>
      <c r="AE35" s="81"/>
      <c r="AF35" s="69">
        <v>1250000</v>
      </c>
      <c r="AG35" s="69"/>
      <c r="AH35" s="69"/>
      <c r="AI35" s="69"/>
      <c r="AJ35" s="69"/>
      <c r="AK35" s="69"/>
      <c r="AL35" s="69">
        <v>100000</v>
      </c>
      <c r="AM35" s="69"/>
      <c r="AN35" s="69"/>
      <c r="AO35" s="69"/>
      <c r="AP35" s="69">
        <v>16300000</v>
      </c>
      <c r="AQ35" s="69">
        <v>10000000</v>
      </c>
      <c r="AR35" s="69"/>
      <c r="AS35" s="69"/>
      <c r="AT35" s="69"/>
      <c r="AU35" s="69"/>
      <c r="AV35" s="69">
        <v>100000</v>
      </c>
      <c r="AW35" s="69">
        <v>62188984</v>
      </c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100">
        <f aca="true" t="shared" si="7" ref="BH35:BH40">SUM(C35:BG35)</f>
        <v>91488984</v>
      </c>
      <c r="BI35" s="2"/>
    </row>
    <row r="36" spans="2:61" ht="24">
      <c r="B36" s="218" t="s">
        <v>590</v>
      </c>
      <c r="C36" s="113"/>
      <c r="D36" s="113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3"/>
      <c r="Y36" s="73"/>
      <c r="Z36" s="73"/>
      <c r="AA36" s="73"/>
      <c r="AB36" s="73"/>
      <c r="AC36" s="73"/>
      <c r="AD36" s="73"/>
      <c r="AE36" s="73"/>
      <c r="AF36" s="71">
        <v>850000</v>
      </c>
      <c r="AG36" s="71"/>
      <c r="AH36" s="71"/>
      <c r="AI36" s="71"/>
      <c r="AJ36" s="71"/>
      <c r="AK36" s="71"/>
      <c r="AL36" s="71"/>
      <c r="AM36" s="71"/>
      <c r="AN36" s="69">
        <v>8000000</v>
      </c>
      <c r="AO36" s="71"/>
      <c r="AP36" s="71">
        <v>2300000</v>
      </c>
      <c r="AQ36" s="71"/>
      <c r="AR36" s="71"/>
      <c r="AS36" s="71"/>
      <c r="AT36" s="71"/>
      <c r="AU36" s="71"/>
      <c r="AV36" s="71"/>
      <c r="AW36" s="71">
        <v>1996086</v>
      </c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99">
        <f t="shared" si="7"/>
        <v>13146086</v>
      </c>
      <c r="BI36" s="2"/>
    </row>
    <row r="37" spans="2:61" ht="12.75">
      <c r="B37" s="218" t="s">
        <v>591</v>
      </c>
      <c r="C37" s="113"/>
      <c r="D37" s="113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1"/>
      <c r="AM37" s="71"/>
      <c r="AN37" s="71"/>
      <c r="AO37" s="71"/>
      <c r="AP37" s="73"/>
      <c r="AQ37" s="73"/>
      <c r="AR37" s="73"/>
      <c r="AS37" s="73"/>
      <c r="AT37" s="73"/>
      <c r="AU37" s="73"/>
      <c r="AV37" s="73"/>
      <c r="AW37" s="71">
        <v>10035660</v>
      </c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99">
        <f t="shared" si="7"/>
        <v>10035660</v>
      </c>
      <c r="BI37" s="2"/>
    </row>
    <row r="38" spans="2:61" ht="12.75">
      <c r="B38" s="222" t="s">
        <v>1077</v>
      </c>
      <c r="C38" s="92"/>
      <c r="D38" s="92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101"/>
      <c r="AM38" s="101"/>
      <c r="AN38" s="101"/>
      <c r="AO38" s="101"/>
      <c r="AP38" s="91"/>
      <c r="AQ38" s="91"/>
      <c r="AR38" s="91"/>
      <c r="AS38" s="91"/>
      <c r="AT38" s="91"/>
      <c r="AU38" s="91"/>
      <c r="AV38" s="91"/>
      <c r="AW38" s="101">
        <v>10000</v>
      </c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102">
        <f t="shared" si="7"/>
        <v>10000</v>
      </c>
      <c r="BI38" s="2"/>
    </row>
    <row r="39" spans="2:61" ht="12.75">
      <c r="B39" s="222" t="s">
        <v>834</v>
      </c>
      <c r="C39" s="92"/>
      <c r="D39" s="92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101"/>
      <c r="AM39" s="101"/>
      <c r="AN39" s="101"/>
      <c r="AO39" s="101"/>
      <c r="AP39" s="91"/>
      <c r="AQ39" s="91"/>
      <c r="AR39" s="91"/>
      <c r="AS39" s="91"/>
      <c r="AT39" s="91"/>
      <c r="AU39" s="91"/>
      <c r="AV39" s="91"/>
      <c r="AW39" s="101">
        <v>156115</v>
      </c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102">
        <f t="shared" si="7"/>
        <v>156115</v>
      </c>
      <c r="BI39" s="2"/>
    </row>
    <row r="40" spans="2:61" ht="13.5" thickBot="1">
      <c r="B40" s="225" t="s">
        <v>831</v>
      </c>
      <c r="C40" s="76"/>
      <c r="D40" s="76"/>
      <c r="E40" s="76"/>
      <c r="F40" s="76"/>
      <c r="G40" s="76"/>
      <c r="H40" s="76"/>
      <c r="I40" s="76"/>
      <c r="J40" s="76">
        <f>SUM(J35:J39)</f>
        <v>1000000</v>
      </c>
      <c r="K40" s="76"/>
      <c r="L40" s="76"/>
      <c r="M40" s="76"/>
      <c r="N40" s="76"/>
      <c r="O40" s="76"/>
      <c r="P40" s="76"/>
      <c r="Q40" s="76"/>
      <c r="R40" s="76"/>
      <c r="S40" s="76"/>
      <c r="T40" s="76">
        <f>SUM(T35:T39)</f>
        <v>550000</v>
      </c>
      <c r="U40" s="76"/>
      <c r="V40" s="76"/>
      <c r="W40" s="76"/>
      <c r="X40" s="119"/>
      <c r="Y40" s="119"/>
      <c r="Z40" s="119"/>
      <c r="AA40" s="119"/>
      <c r="AB40" s="119"/>
      <c r="AC40" s="119"/>
      <c r="AD40" s="119"/>
      <c r="AE40" s="119"/>
      <c r="AF40" s="67">
        <f>SUM(AF35:AF39)</f>
        <v>2100000</v>
      </c>
      <c r="AG40" s="119"/>
      <c r="AH40" s="119"/>
      <c r="AI40" s="119"/>
      <c r="AJ40" s="119"/>
      <c r="AK40" s="119"/>
      <c r="AL40" s="67">
        <f>SUM(AL35:AL39)</f>
        <v>100000</v>
      </c>
      <c r="AM40" s="67"/>
      <c r="AN40" s="67">
        <f>SUM(AN35:AN39)</f>
        <v>8000000</v>
      </c>
      <c r="AO40" s="67"/>
      <c r="AP40" s="67">
        <f>SUM(AP35:AP39)</f>
        <v>18600000</v>
      </c>
      <c r="AQ40" s="67">
        <f>SUM(AQ35:AQ39)</f>
        <v>10000000</v>
      </c>
      <c r="AR40" s="67"/>
      <c r="AS40" s="67"/>
      <c r="AT40" s="67"/>
      <c r="AU40" s="67"/>
      <c r="AV40" s="67">
        <f>SUM(AV35:AV39)</f>
        <v>100000</v>
      </c>
      <c r="AW40" s="67">
        <f>SUM(AW35:AW39)</f>
        <v>74386845</v>
      </c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68">
        <f t="shared" si="7"/>
        <v>114836845</v>
      </c>
      <c r="BI40" s="2"/>
    </row>
    <row r="41" spans="2:61" ht="13.5" thickBot="1">
      <c r="B41" s="353" t="s">
        <v>593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5"/>
      <c r="BI41" s="2"/>
    </row>
    <row r="42" spans="2:61" ht="12.75">
      <c r="B42" s="217" t="s">
        <v>594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>
        <v>20000000</v>
      </c>
      <c r="AQ42" s="69">
        <v>3500000</v>
      </c>
      <c r="AR42" s="69"/>
      <c r="AS42" s="69"/>
      <c r="AT42" s="69"/>
      <c r="AU42" s="69"/>
      <c r="AV42" s="69"/>
      <c r="AW42" s="69">
        <v>13330000</v>
      </c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100">
        <f>SUM(C42:BG42)</f>
        <v>36830000</v>
      </c>
      <c r="BI42" s="2"/>
    </row>
    <row r="43" spans="2:61" ht="13.5" thickBot="1">
      <c r="B43" s="220" t="s">
        <v>833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>
        <f>SUM(AP42)</f>
        <v>20000000</v>
      </c>
      <c r="AQ43" s="76">
        <f>SUM(AQ42)</f>
        <v>3500000</v>
      </c>
      <c r="AR43" s="76"/>
      <c r="AS43" s="76"/>
      <c r="AT43" s="76"/>
      <c r="AU43" s="76"/>
      <c r="AV43" s="76"/>
      <c r="AW43" s="76">
        <f>SUM(AW42)</f>
        <v>13330000</v>
      </c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68">
        <f>SUM(C43:BG43)</f>
        <v>36830000</v>
      </c>
      <c r="BI43" s="2"/>
    </row>
    <row r="44" spans="1:61" ht="13.5" customHeight="1" thickBot="1">
      <c r="A44" s="31"/>
      <c r="B44" s="353" t="s">
        <v>238</v>
      </c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5"/>
      <c r="BI44" s="2"/>
    </row>
    <row r="45" spans="1:61" ht="36">
      <c r="A45" s="30"/>
      <c r="B45" s="55" t="s">
        <v>595</v>
      </c>
      <c r="C45" s="69">
        <v>13872</v>
      </c>
      <c r="D45" s="69">
        <v>91240</v>
      </c>
      <c r="E45" s="69">
        <v>41617</v>
      </c>
      <c r="F45" s="81">
        <v>53177</v>
      </c>
      <c r="G45" s="69">
        <v>195368</v>
      </c>
      <c r="H45" s="69">
        <v>20808</v>
      </c>
      <c r="I45" s="69">
        <v>13872</v>
      </c>
      <c r="J45" s="69">
        <v>20808</v>
      </c>
      <c r="K45" s="69">
        <v>76298</v>
      </c>
      <c r="L45" s="69">
        <v>45085</v>
      </c>
      <c r="M45" s="69">
        <v>117915</v>
      </c>
      <c r="N45" s="69">
        <v>18804361</v>
      </c>
      <c r="O45" s="69">
        <v>48553</v>
      </c>
      <c r="P45" s="69">
        <v>117915</v>
      </c>
      <c r="Q45" s="69">
        <v>138723</v>
      </c>
      <c r="R45" s="69">
        <v>71674</v>
      </c>
      <c r="S45" s="69">
        <v>33525</v>
      </c>
      <c r="T45" s="69">
        <v>72830</v>
      </c>
      <c r="U45" s="69">
        <v>27745</v>
      </c>
      <c r="V45" s="69">
        <v>19033525</v>
      </c>
      <c r="W45" s="69">
        <v>70518</v>
      </c>
      <c r="X45" s="69">
        <v>20808</v>
      </c>
      <c r="Y45" s="69">
        <v>26589</v>
      </c>
      <c r="Z45" s="69">
        <v>13872</v>
      </c>
      <c r="AA45" s="69">
        <v>20808</v>
      </c>
      <c r="AB45" s="69">
        <v>27745</v>
      </c>
      <c r="AC45" s="69">
        <v>196524</v>
      </c>
      <c r="AD45" s="69">
        <v>34681</v>
      </c>
      <c r="AE45" s="69">
        <v>69361</v>
      </c>
      <c r="AF45" s="69">
        <v>138723</v>
      </c>
      <c r="AG45" s="69">
        <v>47397</v>
      </c>
      <c r="AH45" s="69">
        <v>69361</v>
      </c>
      <c r="AI45" s="69">
        <v>20808</v>
      </c>
      <c r="AJ45" s="69">
        <v>33525</v>
      </c>
      <c r="AK45" s="69">
        <v>25054333</v>
      </c>
      <c r="AL45" s="69">
        <v>107510</v>
      </c>
      <c r="AM45" s="69">
        <v>179867</v>
      </c>
      <c r="AN45" s="69">
        <v>137567</v>
      </c>
      <c r="AO45" s="69">
        <v>13872</v>
      </c>
      <c r="AP45" s="69">
        <v>2607652</v>
      </c>
      <c r="AQ45" s="69"/>
      <c r="AR45" s="69"/>
      <c r="AS45" s="69"/>
      <c r="AT45" s="69"/>
      <c r="AU45" s="69"/>
      <c r="AV45" s="69">
        <v>90000</v>
      </c>
      <c r="AW45" s="69">
        <v>10200000</v>
      </c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100">
        <f>SUM(C45:BG45)</f>
        <v>78220432</v>
      </c>
      <c r="BI45" s="2"/>
    </row>
    <row r="46" spans="1:61" ht="12.75">
      <c r="A46" s="28"/>
      <c r="B46" s="96" t="s">
        <v>502</v>
      </c>
      <c r="C46" s="97"/>
      <c r="D46" s="97"/>
      <c r="E46" s="97"/>
      <c r="F46" s="144"/>
      <c r="G46" s="97"/>
      <c r="H46" s="97"/>
      <c r="I46" s="97"/>
      <c r="J46" s="97"/>
      <c r="K46" s="97"/>
      <c r="L46" s="97"/>
      <c r="M46" s="97"/>
      <c r="N46" s="97">
        <v>195565736</v>
      </c>
      <c r="O46" s="97"/>
      <c r="P46" s="97"/>
      <c r="Q46" s="97"/>
      <c r="R46" s="97"/>
      <c r="S46" s="97"/>
      <c r="T46" s="97"/>
      <c r="U46" s="97">
        <v>5000000</v>
      </c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8">
        <f>SUM(C46:BG46)</f>
        <v>200565736</v>
      </c>
      <c r="BI46" s="2"/>
    </row>
    <row r="47" spans="1:61" ht="12.75">
      <c r="A47" s="29"/>
      <c r="B47" s="142" t="s">
        <v>757</v>
      </c>
      <c r="C47" s="71"/>
      <c r="D47" s="71"/>
      <c r="E47" s="71"/>
      <c r="F47" s="71"/>
      <c r="G47" s="73"/>
      <c r="H47" s="73"/>
      <c r="I47" s="73"/>
      <c r="J47" s="71"/>
      <c r="K47" s="71">
        <v>303138498</v>
      </c>
      <c r="L47" s="73"/>
      <c r="M47" s="73"/>
      <c r="N47" s="73"/>
      <c r="O47" s="71"/>
      <c r="P47" s="71">
        <v>14000000</v>
      </c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1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99">
        <f>SUM(C47:BG47)</f>
        <v>317138498</v>
      </c>
      <c r="BI47" s="2"/>
    </row>
    <row r="48" spans="2:61" ht="13.5" thickBot="1">
      <c r="B48" s="141" t="s">
        <v>837</v>
      </c>
      <c r="C48" s="76">
        <f aca="true" t="shared" si="8" ref="C48:H48">SUM(C45:C47)</f>
        <v>13872</v>
      </c>
      <c r="D48" s="76">
        <f t="shared" si="8"/>
        <v>91240</v>
      </c>
      <c r="E48" s="76">
        <f t="shared" si="8"/>
        <v>41617</v>
      </c>
      <c r="F48" s="76">
        <f t="shared" si="8"/>
        <v>53177</v>
      </c>
      <c r="G48" s="76">
        <f t="shared" si="8"/>
        <v>195368</v>
      </c>
      <c r="H48" s="76">
        <f t="shared" si="8"/>
        <v>20808</v>
      </c>
      <c r="I48" s="76">
        <f aca="true" t="shared" si="9" ref="I48:AE48">SUM(I45:I47)</f>
        <v>13872</v>
      </c>
      <c r="J48" s="76">
        <f t="shared" si="9"/>
        <v>20808</v>
      </c>
      <c r="K48" s="76">
        <f t="shared" si="9"/>
        <v>303214796</v>
      </c>
      <c r="L48" s="76">
        <f t="shared" si="9"/>
        <v>45085</v>
      </c>
      <c r="M48" s="76">
        <f t="shared" si="9"/>
        <v>117915</v>
      </c>
      <c r="N48" s="76">
        <f t="shared" si="9"/>
        <v>214370097</v>
      </c>
      <c r="O48" s="76">
        <f t="shared" si="9"/>
        <v>48553</v>
      </c>
      <c r="P48" s="76">
        <f t="shared" si="9"/>
        <v>14117915</v>
      </c>
      <c r="Q48" s="76">
        <f t="shared" si="9"/>
        <v>138723</v>
      </c>
      <c r="R48" s="76">
        <f t="shared" si="9"/>
        <v>71674</v>
      </c>
      <c r="S48" s="76">
        <f t="shared" si="9"/>
        <v>33525</v>
      </c>
      <c r="T48" s="76">
        <f t="shared" si="9"/>
        <v>72830</v>
      </c>
      <c r="U48" s="76">
        <f t="shared" si="9"/>
        <v>5027745</v>
      </c>
      <c r="V48" s="76">
        <f t="shared" si="9"/>
        <v>19033525</v>
      </c>
      <c r="W48" s="76">
        <f t="shared" si="9"/>
        <v>70518</v>
      </c>
      <c r="X48" s="76">
        <f t="shared" si="9"/>
        <v>20808</v>
      </c>
      <c r="Y48" s="76">
        <f t="shared" si="9"/>
        <v>26589</v>
      </c>
      <c r="Z48" s="76">
        <f t="shared" si="9"/>
        <v>13872</v>
      </c>
      <c r="AA48" s="76">
        <f t="shared" si="9"/>
        <v>20808</v>
      </c>
      <c r="AB48" s="76">
        <f t="shared" si="9"/>
        <v>27745</v>
      </c>
      <c r="AC48" s="76">
        <f t="shared" si="9"/>
        <v>196524</v>
      </c>
      <c r="AD48" s="76">
        <f t="shared" si="9"/>
        <v>34681</v>
      </c>
      <c r="AE48" s="76">
        <f t="shared" si="9"/>
        <v>69361</v>
      </c>
      <c r="AF48" s="76">
        <f aca="true" t="shared" si="10" ref="AF48:AO48">SUM(AF45:AF47)</f>
        <v>138723</v>
      </c>
      <c r="AG48" s="76">
        <f t="shared" si="10"/>
        <v>47397</v>
      </c>
      <c r="AH48" s="76">
        <f t="shared" si="10"/>
        <v>69361</v>
      </c>
      <c r="AI48" s="76">
        <f t="shared" si="10"/>
        <v>20808</v>
      </c>
      <c r="AJ48" s="76">
        <f t="shared" si="10"/>
        <v>33525</v>
      </c>
      <c r="AK48" s="76">
        <f t="shared" si="10"/>
        <v>25054333</v>
      </c>
      <c r="AL48" s="76">
        <f t="shared" si="10"/>
        <v>107510</v>
      </c>
      <c r="AM48" s="76">
        <f t="shared" si="10"/>
        <v>179867</v>
      </c>
      <c r="AN48" s="76">
        <f t="shared" si="10"/>
        <v>137567</v>
      </c>
      <c r="AO48" s="76">
        <f t="shared" si="10"/>
        <v>13872</v>
      </c>
      <c r="AP48" s="76">
        <f>SUM(AP45:AP47)</f>
        <v>2607652</v>
      </c>
      <c r="AQ48" s="76"/>
      <c r="AR48" s="76"/>
      <c r="AS48" s="76"/>
      <c r="AT48" s="76"/>
      <c r="AU48" s="76"/>
      <c r="AV48" s="76">
        <f>SUM(AV45:AV47)</f>
        <v>90000</v>
      </c>
      <c r="AW48" s="76">
        <f>SUM(AW45:AW47)</f>
        <v>10200000</v>
      </c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82">
        <f>SUM(C48:BG48)</f>
        <v>595924666</v>
      </c>
      <c r="BI48" s="10"/>
    </row>
    <row r="49" spans="2:61" ht="13.5" thickBot="1">
      <c r="B49" s="372" t="s">
        <v>917</v>
      </c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3"/>
      <c r="BG49" s="373"/>
      <c r="BH49" s="374"/>
      <c r="BI49" s="2"/>
    </row>
    <row r="50" spans="2:61" ht="12.75">
      <c r="B50" s="254" t="s">
        <v>816</v>
      </c>
      <c r="C50" s="145"/>
      <c r="D50" s="143"/>
      <c r="E50" s="81"/>
      <c r="F50" s="81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81"/>
      <c r="AR50" s="69">
        <v>5315460926</v>
      </c>
      <c r="AS50" s="69"/>
      <c r="AT50" s="69"/>
      <c r="AU50" s="69"/>
      <c r="AV50" s="69"/>
      <c r="AW50" s="69"/>
      <c r="AX50" s="69"/>
      <c r="AY50" s="69">
        <v>994750000</v>
      </c>
      <c r="AZ50" s="81"/>
      <c r="BA50" s="81"/>
      <c r="BB50" s="146"/>
      <c r="BC50" s="69">
        <v>3887501800</v>
      </c>
      <c r="BD50" s="69"/>
      <c r="BE50" s="69"/>
      <c r="BF50" s="69"/>
      <c r="BG50" s="69"/>
      <c r="BH50" s="100">
        <f>SUM(C50:BG50)</f>
        <v>10197712726</v>
      </c>
      <c r="BI50" s="2"/>
    </row>
    <row r="51" spans="2:61" ht="16.5" customHeight="1">
      <c r="B51" s="218" t="s">
        <v>1005</v>
      </c>
      <c r="C51" s="147"/>
      <c r="D51" s="148"/>
      <c r="E51" s="147"/>
      <c r="F51" s="147"/>
      <c r="G51" s="97">
        <v>10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147"/>
      <c r="AR51" s="97"/>
      <c r="AS51" s="97"/>
      <c r="AT51" s="97"/>
      <c r="AU51" s="97"/>
      <c r="AV51" s="97"/>
      <c r="AW51" s="97"/>
      <c r="AX51" s="97"/>
      <c r="AY51" s="97"/>
      <c r="AZ51" s="147"/>
      <c r="BA51" s="147"/>
      <c r="BB51" s="149"/>
      <c r="BC51" s="97">
        <v>5000000</v>
      </c>
      <c r="BD51" s="97"/>
      <c r="BE51" s="97"/>
      <c r="BF51" s="97"/>
      <c r="BG51" s="97"/>
      <c r="BH51" s="98">
        <f>SUM(C51:BG51)</f>
        <v>5000010</v>
      </c>
      <c r="BI51" s="2"/>
    </row>
    <row r="52" spans="2:61" ht="12.75">
      <c r="B52" s="218" t="s">
        <v>815</v>
      </c>
      <c r="C52" s="73"/>
      <c r="D52" s="113"/>
      <c r="E52" s="73"/>
      <c r="F52" s="73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>
        <v>1947424252</v>
      </c>
      <c r="AS52" s="71">
        <v>107765710</v>
      </c>
      <c r="AT52" s="71"/>
      <c r="AU52" s="71"/>
      <c r="AV52" s="71"/>
      <c r="AW52" s="71"/>
      <c r="AX52" s="71">
        <v>505642961</v>
      </c>
      <c r="AY52" s="73"/>
      <c r="AZ52" s="115">
        <v>1158615000</v>
      </c>
      <c r="BA52" s="115">
        <v>848000000</v>
      </c>
      <c r="BB52" s="115">
        <v>299000000</v>
      </c>
      <c r="BC52" s="71">
        <v>238238764</v>
      </c>
      <c r="BD52" s="73">
        <v>259833782</v>
      </c>
      <c r="BE52" s="71">
        <v>528474789</v>
      </c>
      <c r="BF52" s="73">
        <v>298500000</v>
      </c>
      <c r="BG52" s="71">
        <v>964289114</v>
      </c>
      <c r="BH52" s="99">
        <f>SUM(C52:BG52)</f>
        <v>7155784372</v>
      </c>
      <c r="BI52" s="2"/>
    </row>
    <row r="53" spans="2:61" ht="13.5" thickBot="1">
      <c r="B53" s="220" t="s">
        <v>875</v>
      </c>
      <c r="C53" s="119"/>
      <c r="D53" s="119"/>
      <c r="E53" s="119"/>
      <c r="F53" s="119"/>
      <c r="G53" s="67">
        <f>SUM(G50:G52)</f>
        <v>10</v>
      </c>
      <c r="H53" s="119"/>
      <c r="I53" s="119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>
        <f>SUM(AR50:AR52)</f>
        <v>7262885178</v>
      </c>
      <c r="AS53" s="76">
        <f>SUM(AS50:AS52)</f>
        <v>107765710</v>
      </c>
      <c r="AT53" s="76"/>
      <c r="AU53" s="76"/>
      <c r="AV53" s="76"/>
      <c r="AW53" s="76"/>
      <c r="AX53" s="76">
        <f>SUM(AX50:AX52)</f>
        <v>505642961</v>
      </c>
      <c r="AY53" s="76">
        <f aca="true" t="shared" si="11" ref="AY53:BD53">SUM(AY50:AY52)</f>
        <v>994750000</v>
      </c>
      <c r="AZ53" s="76">
        <f t="shared" si="11"/>
        <v>1158615000</v>
      </c>
      <c r="BA53" s="76">
        <f t="shared" si="11"/>
        <v>848000000</v>
      </c>
      <c r="BB53" s="76">
        <f t="shared" si="11"/>
        <v>299000000</v>
      </c>
      <c r="BC53" s="76">
        <f t="shared" si="11"/>
        <v>4130740564</v>
      </c>
      <c r="BD53" s="76">
        <f t="shared" si="11"/>
        <v>259833782</v>
      </c>
      <c r="BE53" s="76">
        <f>SUM(BE50:BE52)</f>
        <v>528474789</v>
      </c>
      <c r="BF53" s="76">
        <f>SUM(BF50:BF52)</f>
        <v>298500000</v>
      </c>
      <c r="BG53" s="76">
        <f>SUM(BG50:BG52)</f>
        <v>964289114</v>
      </c>
      <c r="BH53" s="82">
        <f>SUM(C53:BG53)</f>
        <v>17358497108</v>
      </c>
      <c r="BI53" s="2"/>
    </row>
    <row r="54" spans="2:61" ht="13.5" customHeight="1" thickBot="1">
      <c r="B54" s="353" t="s">
        <v>684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5"/>
      <c r="BI54" s="2"/>
    </row>
    <row r="55" spans="2:61" ht="24">
      <c r="B55" s="254" t="s">
        <v>746</v>
      </c>
      <c r="C55" s="84"/>
      <c r="D55" s="150"/>
      <c r="E55" s="84"/>
      <c r="F55" s="84"/>
      <c r="G55" s="150">
        <v>26800000</v>
      </c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6">
        <f>SUM(C55:BG55)</f>
        <v>26800000</v>
      </c>
      <c r="BI55" s="2"/>
    </row>
    <row r="56" spans="2:60" ht="13.5" thickBot="1">
      <c r="B56" s="225" t="s">
        <v>657</v>
      </c>
      <c r="C56" s="119"/>
      <c r="D56" s="119"/>
      <c r="E56" s="119"/>
      <c r="F56" s="119"/>
      <c r="G56" s="67">
        <f>SUM(G55)</f>
        <v>26800000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82">
        <f>SUM(C56:BG56)</f>
        <v>26800000</v>
      </c>
    </row>
    <row r="57" spans="2:60" ht="13.5" thickBot="1">
      <c r="B57" s="248" t="s">
        <v>874</v>
      </c>
      <c r="C57" s="151">
        <f>C12+C22+C33+C40+C43+C48+C53+C56</f>
        <v>70889866</v>
      </c>
      <c r="D57" s="151">
        <f aca="true" t="shared" si="12" ref="D57:BG57">D12+D22+D33+D40+D43+D48+D53+D56</f>
        <v>59457998</v>
      </c>
      <c r="E57" s="151">
        <f t="shared" si="12"/>
        <v>240969446</v>
      </c>
      <c r="F57" s="151">
        <f t="shared" si="12"/>
        <v>72454825</v>
      </c>
      <c r="G57" s="151">
        <f t="shared" si="12"/>
        <v>91670127</v>
      </c>
      <c r="H57" s="151">
        <f t="shared" si="12"/>
        <v>104358416</v>
      </c>
      <c r="I57" s="151">
        <f t="shared" si="12"/>
        <v>29264625</v>
      </c>
      <c r="J57" s="151">
        <f t="shared" si="12"/>
        <v>60900758</v>
      </c>
      <c r="K57" s="151">
        <f t="shared" si="12"/>
        <v>424517152</v>
      </c>
      <c r="L57" s="151">
        <f t="shared" si="12"/>
        <v>73542985</v>
      </c>
      <c r="M57" s="151">
        <f t="shared" si="12"/>
        <v>69135863</v>
      </c>
      <c r="N57" s="151">
        <f t="shared" si="12"/>
        <v>280686854</v>
      </c>
      <c r="O57" s="151">
        <f t="shared" si="12"/>
        <v>47907017</v>
      </c>
      <c r="P57" s="151">
        <f t="shared" si="12"/>
        <v>94978787</v>
      </c>
      <c r="Q57" s="151">
        <f t="shared" si="12"/>
        <v>55659623</v>
      </c>
      <c r="R57" s="151">
        <f t="shared" si="12"/>
        <v>99986778</v>
      </c>
      <c r="S57" s="151">
        <f t="shared" si="12"/>
        <v>64221151</v>
      </c>
      <c r="T57" s="151">
        <f t="shared" si="12"/>
        <v>116885357</v>
      </c>
      <c r="U57" s="151">
        <f t="shared" si="12"/>
        <v>49442897</v>
      </c>
      <c r="V57" s="151">
        <f t="shared" si="12"/>
        <v>184419623</v>
      </c>
      <c r="W57" s="151">
        <f t="shared" si="12"/>
        <v>76456024</v>
      </c>
      <c r="X57" s="151">
        <f t="shared" si="12"/>
        <v>90539780</v>
      </c>
      <c r="Y57" s="151">
        <f t="shared" si="12"/>
        <v>81972385</v>
      </c>
      <c r="Z57" s="151">
        <f t="shared" si="12"/>
        <v>33821235</v>
      </c>
      <c r="AA57" s="151">
        <f t="shared" si="12"/>
        <v>47361976</v>
      </c>
      <c r="AB57" s="151">
        <f t="shared" si="12"/>
        <v>42164267</v>
      </c>
      <c r="AC57" s="151">
        <f t="shared" si="12"/>
        <v>97650741</v>
      </c>
      <c r="AD57" s="151">
        <f t="shared" si="12"/>
        <v>29900756</v>
      </c>
      <c r="AE57" s="151">
        <f t="shared" si="12"/>
        <v>84203353</v>
      </c>
      <c r="AF57" s="151">
        <f t="shared" si="12"/>
        <v>66675650</v>
      </c>
      <c r="AG57" s="151">
        <f t="shared" si="12"/>
        <v>83982340</v>
      </c>
      <c r="AH57" s="151">
        <f t="shared" si="12"/>
        <v>123544454</v>
      </c>
      <c r="AI57" s="151">
        <f t="shared" si="12"/>
        <v>84436492</v>
      </c>
      <c r="AJ57" s="151">
        <f t="shared" si="12"/>
        <v>35187764</v>
      </c>
      <c r="AK57" s="151">
        <f t="shared" si="12"/>
        <v>73901254</v>
      </c>
      <c r="AL57" s="151">
        <f t="shared" si="12"/>
        <v>77339094</v>
      </c>
      <c r="AM57" s="151">
        <f t="shared" si="12"/>
        <v>347471003</v>
      </c>
      <c r="AN57" s="151">
        <f t="shared" si="12"/>
        <v>154037370</v>
      </c>
      <c r="AO57" s="151">
        <f t="shared" si="12"/>
        <v>213175058</v>
      </c>
      <c r="AP57" s="151">
        <f t="shared" si="12"/>
        <v>134422102</v>
      </c>
      <c r="AQ57" s="151">
        <f t="shared" si="12"/>
        <v>3636851316</v>
      </c>
      <c r="AR57" s="151">
        <f t="shared" si="12"/>
        <v>7262885178</v>
      </c>
      <c r="AS57" s="151">
        <f t="shared" si="12"/>
        <v>107765710</v>
      </c>
      <c r="AT57" s="151">
        <f t="shared" si="12"/>
        <v>865199327</v>
      </c>
      <c r="AU57" s="151">
        <f t="shared" si="12"/>
        <v>207520970</v>
      </c>
      <c r="AV57" s="151">
        <f t="shared" si="12"/>
        <v>187259196</v>
      </c>
      <c r="AW57" s="151">
        <f t="shared" si="12"/>
        <v>9614078847</v>
      </c>
      <c r="AX57" s="151">
        <f t="shared" si="12"/>
        <v>505642961</v>
      </c>
      <c r="AY57" s="151">
        <f t="shared" si="12"/>
        <v>994750000</v>
      </c>
      <c r="AZ57" s="151">
        <f t="shared" si="12"/>
        <v>1158615000</v>
      </c>
      <c r="BA57" s="151">
        <f t="shared" si="12"/>
        <v>848000000</v>
      </c>
      <c r="BB57" s="151">
        <f t="shared" si="12"/>
        <v>299000000</v>
      </c>
      <c r="BC57" s="151">
        <f t="shared" si="12"/>
        <v>4130740564</v>
      </c>
      <c r="BD57" s="151">
        <f t="shared" si="12"/>
        <v>259833782</v>
      </c>
      <c r="BE57" s="151">
        <f t="shared" si="12"/>
        <v>528474789</v>
      </c>
      <c r="BF57" s="151">
        <f t="shared" si="12"/>
        <v>298500000</v>
      </c>
      <c r="BG57" s="151">
        <f t="shared" si="12"/>
        <v>964289114</v>
      </c>
      <c r="BH57" s="121">
        <f>SUM(C57:BG57)</f>
        <v>36139000000</v>
      </c>
    </row>
    <row r="58" spans="2:60" ht="12.75" customHeight="1">
      <c r="B58" s="362" t="s">
        <v>665</v>
      </c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</row>
    <row r="59" ht="12.75">
      <c r="D59" s="3"/>
    </row>
    <row r="60" ht="12.75">
      <c r="D60" s="3"/>
    </row>
    <row r="61" ht="12.75">
      <c r="D61" s="3"/>
    </row>
    <row r="62" ht="12.75">
      <c r="D62" s="8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8"/>
    </row>
    <row r="68" ht="12.75">
      <c r="D68" s="3"/>
    </row>
    <row r="69" ht="12.75">
      <c r="D69" s="3"/>
    </row>
    <row r="70" ht="12.75">
      <c r="D70" s="8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8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8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8"/>
    </row>
    <row r="97" ht="12.75">
      <c r="D97" s="3"/>
    </row>
    <row r="98" ht="12.75">
      <c r="D98" s="3"/>
    </row>
    <row r="99" ht="12.75">
      <c r="D99" s="3"/>
    </row>
    <row r="100" ht="12.75">
      <c r="D100" s="8"/>
    </row>
    <row r="101" ht="12.75">
      <c r="D101" s="3"/>
    </row>
    <row r="102" ht="12.75">
      <c r="D102" s="3"/>
    </row>
    <row r="103" ht="12.75">
      <c r="D103" s="8"/>
    </row>
    <row r="104" ht="12.75">
      <c r="D104" s="8"/>
    </row>
    <row r="105" ht="12.75">
      <c r="D105" s="3"/>
    </row>
    <row r="106" ht="12.75">
      <c r="D106" s="8"/>
    </row>
    <row r="107" ht="12.75">
      <c r="D107" s="3"/>
    </row>
    <row r="108" ht="12.75">
      <c r="D108" s="3"/>
    </row>
    <row r="109" ht="12.75">
      <c r="D109" s="3"/>
    </row>
    <row r="110" ht="12.75">
      <c r="D110" s="8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8"/>
    </row>
    <row r="116" ht="12.75">
      <c r="D116" s="3"/>
    </row>
    <row r="117" ht="12.75">
      <c r="D117" s="3"/>
    </row>
    <row r="118" ht="12.75">
      <c r="D118" s="3"/>
    </row>
    <row r="119" ht="12.75">
      <c r="D119" s="8"/>
    </row>
    <row r="120" ht="12.75">
      <c r="D120" s="3"/>
    </row>
    <row r="121" ht="12.75">
      <c r="D121" s="3"/>
    </row>
    <row r="122" ht="12.75">
      <c r="D122" s="3"/>
    </row>
    <row r="123" ht="12.75">
      <c r="D123" s="8"/>
    </row>
    <row r="124" ht="12.75">
      <c r="D124" s="3"/>
    </row>
    <row r="125" ht="12.75">
      <c r="D125" s="3"/>
    </row>
    <row r="126" ht="12.75">
      <c r="D126" s="3"/>
    </row>
    <row r="127" ht="12.75">
      <c r="D127" s="8"/>
    </row>
    <row r="128" ht="12.75">
      <c r="D128" s="3"/>
    </row>
    <row r="129" ht="12.75">
      <c r="D129" s="3"/>
    </row>
    <row r="130" ht="12.75">
      <c r="D130" s="3"/>
    </row>
    <row r="131" ht="12.75">
      <c r="D131" s="8"/>
    </row>
    <row r="132" ht="12.75">
      <c r="D132" s="3"/>
    </row>
    <row r="133" ht="12.75">
      <c r="D133" s="3"/>
    </row>
    <row r="134" ht="12.75">
      <c r="D134" s="3"/>
    </row>
    <row r="135" ht="12.75">
      <c r="D135" s="8"/>
    </row>
    <row r="136" ht="12.75">
      <c r="D136" s="3"/>
    </row>
    <row r="137" ht="12.75">
      <c r="D137" s="3"/>
    </row>
    <row r="138" ht="12.75">
      <c r="D138" s="3"/>
    </row>
    <row r="139" ht="12.75">
      <c r="D139" s="8"/>
    </row>
    <row r="140" ht="12.75">
      <c r="D140" s="3"/>
    </row>
    <row r="141" ht="12.75">
      <c r="D141" s="3"/>
    </row>
    <row r="142" ht="12.75">
      <c r="D142" s="3"/>
    </row>
    <row r="143" ht="12.75">
      <c r="D143" s="8"/>
    </row>
    <row r="144" ht="12.75">
      <c r="D144" s="3"/>
    </row>
    <row r="145" ht="12.75">
      <c r="D145" s="3"/>
    </row>
    <row r="146" ht="12.75">
      <c r="D146" s="3"/>
    </row>
    <row r="147" ht="12.75">
      <c r="D147" s="8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8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8"/>
    </row>
    <row r="158" ht="12.75">
      <c r="D158" s="3"/>
    </row>
    <row r="159" ht="12.75">
      <c r="D159" s="3"/>
    </row>
    <row r="160" ht="12.75">
      <c r="D160" s="3"/>
    </row>
    <row r="161" ht="12.75">
      <c r="D161" s="8"/>
    </row>
    <row r="162" ht="12.75">
      <c r="D162" s="3"/>
    </row>
    <row r="163" ht="12.75">
      <c r="D163" s="3"/>
    </row>
    <row r="164" ht="12.75">
      <c r="D164" s="3"/>
    </row>
    <row r="165" ht="12.75">
      <c r="D165" s="8"/>
    </row>
    <row r="166" ht="12.75">
      <c r="D166" s="3"/>
    </row>
    <row r="167" ht="12.75">
      <c r="D167" s="3"/>
    </row>
    <row r="168" ht="12.75">
      <c r="D168" s="3"/>
    </row>
    <row r="169" ht="12.75">
      <c r="D169" s="8"/>
    </row>
    <row r="170" ht="12.75">
      <c r="D170" s="3"/>
    </row>
    <row r="171" ht="12.75">
      <c r="D171" s="3"/>
    </row>
    <row r="172" ht="12.75">
      <c r="D172" s="3"/>
    </row>
    <row r="173" ht="12.75">
      <c r="D173" s="8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8"/>
    </row>
  </sheetData>
  <sheetProtection/>
  <mergeCells count="10">
    <mergeCell ref="B58:BH58"/>
    <mergeCell ref="B2:BH2"/>
    <mergeCell ref="B4:BH4"/>
    <mergeCell ref="B23:BH23"/>
    <mergeCell ref="B34:BH34"/>
    <mergeCell ref="B41:BH41"/>
    <mergeCell ref="B44:BH44"/>
    <mergeCell ref="B49:BH49"/>
    <mergeCell ref="B54:BH54"/>
    <mergeCell ref="B13:BH13"/>
  </mergeCells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42"/>
  <sheetViews>
    <sheetView zoomScale="90" zoomScaleNormal="90" zoomScalePageLayoutView="0" workbookViewId="0" topLeftCell="A1">
      <selection activeCell="F47" sqref="F47"/>
    </sheetView>
  </sheetViews>
  <sheetFormatPr defaultColWidth="11.421875" defaultRowHeight="12.75"/>
  <cols>
    <col min="1" max="1" width="3.421875" style="0" customWidth="1"/>
    <col min="2" max="2" width="46.00390625" style="0" customWidth="1"/>
    <col min="3" max="3" width="16.28125" style="0" customWidth="1"/>
    <col min="4" max="4" width="15.57421875" style="0" customWidth="1"/>
    <col min="5" max="6" width="14.00390625" style="0" customWidth="1"/>
    <col min="7" max="7" width="16.8515625" style="0" customWidth="1"/>
    <col min="8" max="8" width="16.28125" style="0" customWidth="1"/>
    <col min="9" max="10" width="15.57421875" style="0" customWidth="1"/>
    <col min="11" max="11" width="16.7109375" style="0" customWidth="1"/>
    <col min="12" max="12" width="17.421875" style="0" customWidth="1"/>
    <col min="13" max="13" width="16.7109375" style="0" customWidth="1"/>
    <col min="14" max="14" width="17.00390625" style="0" customWidth="1"/>
    <col min="15" max="15" width="18.00390625" style="0" customWidth="1"/>
    <col min="16" max="16" width="17.57421875" style="0" customWidth="1"/>
    <col min="17" max="17" width="17.8515625" style="0" customWidth="1"/>
    <col min="18" max="18" width="17.00390625" style="0" customWidth="1"/>
    <col min="19" max="19" width="16.57421875" style="0" customWidth="1"/>
    <col min="20" max="20" width="17.421875" style="0" customWidth="1"/>
    <col min="21" max="21" width="17.57421875" style="0" customWidth="1"/>
    <col min="22" max="22" width="16.28125" style="0" customWidth="1"/>
    <col min="23" max="23" width="16.140625" style="0" customWidth="1"/>
    <col min="24" max="24" width="14.7109375" style="0" customWidth="1"/>
    <col min="25" max="25" width="15.140625" style="0" customWidth="1"/>
    <col min="26" max="26" width="14.421875" style="0" customWidth="1"/>
    <col min="27" max="27" width="16.57421875" style="0" customWidth="1"/>
  </cols>
  <sheetData>
    <row r="1" ht="13.5" thickBot="1"/>
    <row r="2" spans="2:27" ht="13.5" thickBot="1">
      <c r="B2" s="347" t="s">
        <v>104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9"/>
    </row>
    <row r="3" spans="2:27" ht="72.75" thickBot="1">
      <c r="B3" s="49" t="s">
        <v>354</v>
      </c>
      <c r="C3" s="50" t="s">
        <v>878</v>
      </c>
      <c r="D3" s="49" t="s">
        <v>879</v>
      </c>
      <c r="E3" s="49" t="s">
        <v>880</v>
      </c>
      <c r="F3" s="49" t="s">
        <v>181</v>
      </c>
      <c r="G3" s="49" t="s">
        <v>881</v>
      </c>
      <c r="H3" s="49" t="s">
        <v>182</v>
      </c>
      <c r="I3" s="49" t="s">
        <v>19</v>
      </c>
      <c r="J3" s="49" t="s">
        <v>882</v>
      </c>
      <c r="K3" s="49" t="s">
        <v>883</v>
      </c>
      <c r="L3" s="49" t="s">
        <v>894</v>
      </c>
      <c r="M3" s="49" t="s">
        <v>895</v>
      </c>
      <c r="N3" s="49" t="s">
        <v>896</v>
      </c>
      <c r="O3" s="49" t="s">
        <v>897</v>
      </c>
      <c r="P3" s="49" t="s">
        <v>898</v>
      </c>
      <c r="Q3" s="49" t="s">
        <v>899</v>
      </c>
      <c r="R3" s="49" t="s">
        <v>900</v>
      </c>
      <c r="S3" s="49" t="s">
        <v>901</v>
      </c>
      <c r="T3" s="49" t="s">
        <v>902</v>
      </c>
      <c r="U3" s="49" t="s">
        <v>903</v>
      </c>
      <c r="V3" s="49" t="s">
        <v>904</v>
      </c>
      <c r="W3" s="49" t="s">
        <v>905</v>
      </c>
      <c r="X3" s="49" t="s">
        <v>906</v>
      </c>
      <c r="Y3" s="49" t="s">
        <v>907</v>
      </c>
      <c r="Z3" s="49" t="s">
        <v>908</v>
      </c>
      <c r="AA3" s="107" t="s">
        <v>1053</v>
      </c>
    </row>
    <row r="4" spans="2:27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52"/>
    </row>
    <row r="5" spans="2:27" ht="14.25" customHeight="1">
      <c r="B5" s="217" t="s">
        <v>571</v>
      </c>
      <c r="C5" s="69">
        <v>759474583</v>
      </c>
      <c r="D5" s="69">
        <v>699412032</v>
      </c>
      <c r="E5" s="69">
        <v>103145885</v>
      </c>
      <c r="F5" s="69">
        <v>62413760</v>
      </c>
      <c r="G5" s="69">
        <v>183333763</v>
      </c>
      <c r="H5" s="69">
        <v>689618937</v>
      </c>
      <c r="I5" s="69">
        <v>331749540</v>
      </c>
      <c r="J5" s="69">
        <v>1311564712</v>
      </c>
      <c r="K5" s="69">
        <v>240455136</v>
      </c>
      <c r="L5" s="69">
        <v>160100489</v>
      </c>
      <c r="M5" s="69">
        <v>136130130</v>
      </c>
      <c r="N5" s="69">
        <v>252482486</v>
      </c>
      <c r="O5" s="69">
        <v>350640252</v>
      </c>
      <c r="P5" s="69">
        <v>324166867</v>
      </c>
      <c r="Q5" s="69">
        <v>256746144</v>
      </c>
      <c r="R5" s="69">
        <v>152045202</v>
      </c>
      <c r="S5" s="69">
        <v>128262876</v>
      </c>
      <c r="T5" s="69">
        <v>165236715</v>
      </c>
      <c r="U5" s="69">
        <v>235766934</v>
      </c>
      <c r="V5" s="69">
        <v>423572297</v>
      </c>
      <c r="W5" s="69">
        <v>7671918</v>
      </c>
      <c r="X5" s="69">
        <v>22658260</v>
      </c>
      <c r="Y5" s="69">
        <v>7844869</v>
      </c>
      <c r="Z5" s="69">
        <v>44880419</v>
      </c>
      <c r="AA5" s="100">
        <f aca="true" t="shared" si="0" ref="AA5:AA11">SUM(C5:Z5)</f>
        <v>7049374206</v>
      </c>
    </row>
    <row r="6" spans="2:27" ht="12.75">
      <c r="B6" s="218" t="s">
        <v>572</v>
      </c>
      <c r="C6" s="71"/>
      <c r="D6" s="71"/>
      <c r="E6" s="71">
        <v>7546825</v>
      </c>
      <c r="F6" s="71"/>
      <c r="G6" s="71">
        <v>335347</v>
      </c>
      <c r="H6" s="71"/>
      <c r="I6" s="73"/>
      <c r="J6" s="71"/>
      <c r="K6" s="71">
        <v>451970761</v>
      </c>
      <c r="L6" s="71"/>
      <c r="M6" s="71"/>
      <c r="N6" s="71"/>
      <c r="O6" s="71"/>
      <c r="P6" s="71"/>
      <c r="Q6" s="73"/>
      <c r="R6" s="73"/>
      <c r="S6" s="73"/>
      <c r="T6" s="73"/>
      <c r="U6" s="73"/>
      <c r="V6" s="71">
        <v>447279</v>
      </c>
      <c r="W6" s="73"/>
      <c r="X6" s="73"/>
      <c r="Y6" s="73"/>
      <c r="Z6" s="73"/>
      <c r="AA6" s="99">
        <f t="shared" si="0"/>
        <v>460300212</v>
      </c>
    </row>
    <row r="7" spans="2:27" ht="12.75">
      <c r="B7" s="218" t="s">
        <v>573</v>
      </c>
      <c r="C7" s="71">
        <v>984188402</v>
      </c>
      <c r="D7" s="71">
        <v>876705838</v>
      </c>
      <c r="E7" s="71">
        <v>137374402</v>
      </c>
      <c r="F7" s="71">
        <v>79883675</v>
      </c>
      <c r="G7" s="71">
        <v>309964761</v>
      </c>
      <c r="H7" s="71">
        <v>824690846</v>
      </c>
      <c r="I7" s="71">
        <v>496045371</v>
      </c>
      <c r="J7" s="71">
        <v>3185604740</v>
      </c>
      <c r="K7" s="71"/>
      <c r="L7" s="71">
        <v>265764880</v>
      </c>
      <c r="M7" s="71">
        <v>235067569</v>
      </c>
      <c r="N7" s="71">
        <v>418204239</v>
      </c>
      <c r="O7" s="71">
        <v>515592115</v>
      </c>
      <c r="P7" s="71">
        <v>640358751</v>
      </c>
      <c r="Q7" s="71">
        <v>424257176</v>
      </c>
      <c r="R7" s="71">
        <v>275177397</v>
      </c>
      <c r="S7" s="71">
        <v>236463495</v>
      </c>
      <c r="T7" s="71">
        <v>294324541</v>
      </c>
      <c r="U7" s="71">
        <v>403431410</v>
      </c>
      <c r="V7" s="71">
        <v>605461913</v>
      </c>
      <c r="W7" s="71">
        <v>22041107</v>
      </c>
      <c r="X7" s="71">
        <v>44211421</v>
      </c>
      <c r="Y7" s="71">
        <v>15161481</v>
      </c>
      <c r="Z7" s="71">
        <v>64597130</v>
      </c>
      <c r="AA7" s="99">
        <f t="shared" si="0"/>
        <v>11354572660</v>
      </c>
    </row>
    <row r="8" spans="2:27" ht="24">
      <c r="B8" s="218" t="s">
        <v>574</v>
      </c>
      <c r="C8" s="71">
        <v>71084709</v>
      </c>
      <c r="D8" s="71">
        <v>72068374</v>
      </c>
      <c r="E8" s="71">
        <v>10334378</v>
      </c>
      <c r="F8" s="71">
        <v>5844914</v>
      </c>
      <c r="G8" s="71">
        <v>24419158</v>
      </c>
      <c r="H8" s="71">
        <v>76585844</v>
      </c>
      <c r="I8" s="71">
        <v>35329010</v>
      </c>
      <c r="J8" s="71">
        <v>172006478</v>
      </c>
      <c r="K8" s="71">
        <v>27215340</v>
      </c>
      <c r="L8" s="71">
        <v>17920788</v>
      </c>
      <c r="M8" s="71">
        <v>15845134</v>
      </c>
      <c r="N8" s="71">
        <v>27703048</v>
      </c>
      <c r="O8" s="71">
        <v>35611941</v>
      </c>
      <c r="P8" s="71">
        <v>36892201</v>
      </c>
      <c r="Q8" s="71">
        <v>27783364</v>
      </c>
      <c r="R8" s="71">
        <v>17543688</v>
      </c>
      <c r="S8" s="71">
        <v>15426590</v>
      </c>
      <c r="T8" s="71">
        <v>19276430</v>
      </c>
      <c r="U8" s="71">
        <v>24661681</v>
      </c>
      <c r="V8" s="71">
        <v>51848242</v>
      </c>
      <c r="W8" s="71">
        <v>1822756</v>
      </c>
      <c r="X8" s="71">
        <v>4019456</v>
      </c>
      <c r="Y8" s="71">
        <v>1023744</v>
      </c>
      <c r="Z8" s="71">
        <v>4397153</v>
      </c>
      <c r="AA8" s="99">
        <f t="shared" si="0"/>
        <v>796664421</v>
      </c>
    </row>
    <row r="9" spans="2:27" ht="12" customHeight="1">
      <c r="B9" s="218" t="s">
        <v>575</v>
      </c>
      <c r="C9" s="71">
        <v>750295518</v>
      </c>
      <c r="D9" s="71">
        <v>907320951</v>
      </c>
      <c r="E9" s="71">
        <v>132513793</v>
      </c>
      <c r="F9" s="71">
        <v>53480883</v>
      </c>
      <c r="G9" s="71">
        <v>447057783</v>
      </c>
      <c r="H9" s="71">
        <v>1114469997</v>
      </c>
      <c r="I9" s="71">
        <v>332974722</v>
      </c>
      <c r="J9" s="71">
        <v>1857525157</v>
      </c>
      <c r="K9" s="71">
        <v>238596427</v>
      </c>
      <c r="L9" s="71">
        <v>162183781</v>
      </c>
      <c r="M9" s="71">
        <v>152745679</v>
      </c>
      <c r="N9" s="71">
        <v>262593864</v>
      </c>
      <c r="O9" s="71">
        <v>304922884</v>
      </c>
      <c r="P9" s="71">
        <v>320254620</v>
      </c>
      <c r="Q9" s="71">
        <v>229399388</v>
      </c>
      <c r="R9" s="71">
        <v>162056761</v>
      </c>
      <c r="S9" s="71">
        <v>132965884</v>
      </c>
      <c r="T9" s="71">
        <v>188951261</v>
      </c>
      <c r="U9" s="71">
        <v>238841517</v>
      </c>
      <c r="V9" s="71">
        <v>865422967</v>
      </c>
      <c r="W9" s="71">
        <v>68848877</v>
      </c>
      <c r="X9" s="71">
        <v>106139432</v>
      </c>
      <c r="Y9" s="71">
        <v>27555222</v>
      </c>
      <c r="Z9" s="71">
        <v>58032484</v>
      </c>
      <c r="AA9" s="99">
        <f t="shared" si="0"/>
        <v>9115149852</v>
      </c>
    </row>
    <row r="10" spans="2:27" ht="12.75">
      <c r="B10" s="218" t="s">
        <v>576</v>
      </c>
      <c r="C10" s="71"/>
      <c r="D10" s="71"/>
      <c r="E10" s="71"/>
      <c r="F10" s="71"/>
      <c r="G10" s="71"/>
      <c r="H10" s="71">
        <v>9862343</v>
      </c>
      <c r="I10" s="71"/>
      <c r="J10" s="71"/>
      <c r="K10" s="113"/>
      <c r="L10" s="153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99">
        <f t="shared" si="0"/>
        <v>9862343</v>
      </c>
    </row>
    <row r="11" spans="2:27" ht="12.75">
      <c r="B11" s="218" t="s">
        <v>877</v>
      </c>
      <c r="C11" s="71"/>
      <c r="D11" s="153"/>
      <c r="E11" s="73"/>
      <c r="F11" s="73"/>
      <c r="G11" s="71"/>
      <c r="H11" s="71"/>
      <c r="I11" s="73"/>
      <c r="J11" s="71">
        <v>752205900</v>
      </c>
      <c r="K11" s="73"/>
      <c r="L11" s="154"/>
      <c r="M11" s="154"/>
      <c r="N11" s="73"/>
      <c r="O11" s="73"/>
      <c r="P11" s="73"/>
      <c r="Q11" s="73"/>
      <c r="R11" s="73"/>
      <c r="S11" s="73"/>
      <c r="T11" s="71"/>
      <c r="U11" s="73"/>
      <c r="V11" s="73"/>
      <c r="W11" s="73"/>
      <c r="X11" s="73"/>
      <c r="Y11" s="73"/>
      <c r="Z11" s="73"/>
      <c r="AA11" s="72">
        <f t="shared" si="0"/>
        <v>752205900</v>
      </c>
    </row>
    <row r="12" spans="2:27" ht="13.5" thickBot="1">
      <c r="B12" s="220" t="s">
        <v>353</v>
      </c>
      <c r="C12" s="76">
        <f aca="true" t="shared" si="1" ref="C12:AA12">SUM(C5:C11)</f>
        <v>2565043212</v>
      </c>
      <c r="D12" s="76">
        <f t="shared" si="1"/>
        <v>2555507195</v>
      </c>
      <c r="E12" s="76">
        <f t="shared" si="1"/>
        <v>390915283</v>
      </c>
      <c r="F12" s="76">
        <f t="shared" si="1"/>
        <v>201623232</v>
      </c>
      <c r="G12" s="76">
        <f t="shared" si="1"/>
        <v>965110812</v>
      </c>
      <c r="H12" s="76">
        <f t="shared" si="1"/>
        <v>2715227967</v>
      </c>
      <c r="I12" s="76">
        <f t="shared" si="1"/>
        <v>1196098643</v>
      </c>
      <c r="J12" s="76">
        <f t="shared" si="1"/>
        <v>7278906987</v>
      </c>
      <c r="K12" s="76">
        <f t="shared" si="1"/>
        <v>958237664</v>
      </c>
      <c r="L12" s="76">
        <f t="shared" si="1"/>
        <v>605969938</v>
      </c>
      <c r="M12" s="76">
        <f t="shared" si="1"/>
        <v>539788512</v>
      </c>
      <c r="N12" s="76">
        <f t="shared" si="1"/>
        <v>960983637</v>
      </c>
      <c r="O12" s="76">
        <f t="shared" si="1"/>
        <v>1206767192</v>
      </c>
      <c r="P12" s="76">
        <f t="shared" si="1"/>
        <v>1321672439</v>
      </c>
      <c r="Q12" s="76">
        <f t="shared" si="1"/>
        <v>938186072</v>
      </c>
      <c r="R12" s="76">
        <f t="shared" si="1"/>
        <v>606823048</v>
      </c>
      <c r="S12" s="76">
        <f t="shared" si="1"/>
        <v>513118845</v>
      </c>
      <c r="T12" s="76">
        <f t="shared" si="1"/>
        <v>667788947</v>
      </c>
      <c r="U12" s="76">
        <f t="shared" si="1"/>
        <v>902701542</v>
      </c>
      <c r="V12" s="76">
        <f t="shared" si="1"/>
        <v>1946752698</v>
      </c>
      <c r="W12" s="76">
        <f t="shared" si="1"/>
        <v>100384658</v>
      </c>
      <c r="X12" s="76">
        <f t="shared" si="1"/>
        <v>177028569</v>
      </c>
      <c r="Y12" s="76">
        <f t="shared" si="1"/>
        <v>51585316</v>
      </c>
      <c r="Z12" s="76">
        <f t="shared" si="1"/>
        <v>171907186</v>
      </c>
      <c r="AA12" s="82">
        <f t="shared" si="1"/>
        <v>29538129594</v>
      </c>
    </row>
    <row r="13" spans="2:27" ht="12" customHeight="1" thickBot="1">
      <c r="B13" s="353" t="s">
        <v>1083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5"/>
    </row>
    <row r="14" spans="2:27" ht="15" customHeight="1">
      <c r="B14" s="217" t="s">
        <v>577</v>
      </c>
      <c r="C14" s="69">
        <v>183218</v>
      </c>
      <c r="D14" s="69">
        <v>2247017</v>
      </c>
      <c r="E14" s="69">
        <v>4423883</v>
      </c>
      <c r="F14" s="69">
        <v>887470</v>
      </c>
      <c r="G14" s="69">
        <v>3644767</v>
      </c>
      <c r="H14" s="69">
        <v>2625959</v>
      </c>
      <c r="I14" s="69">
        <v>874804</v>
      </c>
      <c r="J14" s="69">
        <v>60922613</v>
      </c>
      <c r="K14" s="69">
        <v>1971370</v>
      </c>
      <c r="L14" s="69">
        <v>1111581</v>
      </c>
      <c r="M14" s="69">
        <v>1119621</v>
      </c>
      <c r="N14" s="69">
        <v>1856631</v>
      </c>
      <c r="O14" s="69">
        <v>1929829</v>
      </c>
      <c r="P14" s="69">
        <v>3842027</v>
      </c>
      <c r="Q14" s="69">
        <v>2268000</v>
      </c>
      <c r="R14" s="69">
        <v>1456318</v>
      </c>
      <c r="S14" s="69">
        <v>1104000</v>
      </c>
      <c r="T14" s="69">
        <v>2326775</v>
      </c>
      <c r="U14" s="69">
        <v>1467837</v>
      </c>
      <c r="V14" s="69">
        <v>57073623</v>
      </c>
      <c r="W14" s="69">
        <v>221723</v>
      </c>
      <c r="X14" s="69">
        <v>617962</v>
      </c>
      <c r="Y14" s="69">
        <v>759223</v>
      </c>
      <c r="Z14" s="69">
        <v>43739</v>
      </c>
      <c r="AA14" s="100">
        <f aca="true" t="shared" si="2" ref="AA14:AA21">SUM(C14:Z14)</f>
        <v>154979990</v>
      </c>
    </row>
    <row r="15" spans="2:27" ht="12.75">
      <c r="B15" s="218" t="s">
        <v>578</v>
      </c>
      <c r="C15" s="71">
        <v>172597369</v>
      </c>
      <c r="D15" s="71">
        <v>153434528</v>
      </c>
      <c r="E15" s="71">
        <v>24532069</v>
      </c>
      <c r="F15" s="71">
        <v>15053580</v>
      </c>
      <c r="G15" s="71">
        <v>56869776</v>
      </c>
      <c r="H15" s="71">
        <v>135025067</v>
      </c>
      <c r="I15" s="71">
        <v>77227830</v>
      </c>
      <c r="J15" s="71">
        <v>260957469</v>
      </c>
      <c r="K15" s="71">
        <v>60169656</v>
      </c>
      <c r="L15" s="71">
        <v>40931395</v>
      </c>
      <c r="M15" s="71">
        <v>33577998</v>
      </c>
      <c r="N15" s="71">
        <v>63018966</v>
      </c>
      <c r="O15" s="71">
        <v>86245482</v>
      </c>
      <c r="P15" s="71">
        <v>80171039</v>
      </c>
      <c r="Q15" s="71">
        <v>64002384</v>
      </c>
      <c r="R15" s="71">
        <v>38076853</v>
      </c>
      <c r="S15" s="71">
        <v>31389043</v>
      </c>
      <c r="T15" s="71">
        <v>45692795</v>
      </c>
      <c r="U15" s="71">
        <v>58636518</v>
      </c>
      <c r="V15" s="71">
        <v>85018140</v>
      </c>
      <c r="W15" s="71">
        <v>1408189</v>
      </c>
      <c r="X15" s="71">
        <v>3590460</v>
      </c>
      <c r="Y15" s="71">
        <v>1688179</v>
      </c>
      <c r="Z15" s="71">
        <v>8762040</v>
      </c>
      <c r="AA15" s="99">
        <f t="shared" si="2"/>
        <v>1598076825</v>
      </c>
    </row>
    <row r="16" spans="2:27" ht="12.75">
      <c r="B16" s="218" t="s">
        <v>579</v>
      </c>
      <c r="C16" s="71">
        <v>6290</v>
      </c>
      <c r="D16" s="71">
        <v>1054656</v>
      </c>
      <c r="E16" s="71">
        <v>59563133</v>
      </c>
      <c r="F16" s="71">
        <v>23428677</v>
      </c>
      <c r="G16" s="71">
        <v>1086196</v>
      </c>
      <c r="H16" s="71">
        <v>6158364</v>
      </c>
      <c r="I16" s="71">
        <v>9529428</v>
      </c>
      <c r="J16" s="71">
        <v>142681859</v>
      </c>
      <c r="K16" s="71">
        <v>2929920</v>
      </c>
      <c r="L16" s="71">
        <v>2330558</v>
      </c>
      <c r="M16" s="71">
        <v>1357585</v>
      </c>
      <c r="N16" s="71">
        <v>1260390</v>
      </c>
      <c r="O16" s="71">
        <v>2719596</v>
      </c>
      <c r="P16" s="71">
        <v>4850619</v>
      </c>
      <c r="Q16" s="71">
        <v>1666506</v>
      </c>
      <c r="R16" s="71">
        <v>798050</v>
      </c>
      <c r="S16" s="71">
        <v>1230000</v>
      </c>
      <c r="T16" s="71">
        <v>2881031</v>
      </c>
      <c r="U16" s="71">
        <v>2511613</v>
      </c>
      <c r="V16" s="71">
        <v>3247076</v>
      </c>
      <c r="W16" s="73">
        <v>5089</v>
      </c>
      <c r="X16" s="73"/>
      <c r="Y16" s="71">
        <v>63400</v>
      </c>
      <c r="Z16" s="71">
        <v>18597322</v>
      </c>
      <c r="AA16" s="99">
        <f t="shared" si="2"/>
        <v>289957358</v>
      </c>
    </row>
    <row r="17" spans="2:27" ht="12.75">
      <c r="B17" s="218" t="s">
        <v>580</v>
      </c>
      <c r="C17" s="71">
        <v>136341</v>
      </c>
      <c r="D17" s="71">
        <v>461641</v>
      </c>
      <c r="E17" s="71">
        <v>13207520</v>
      </c>
      <c r="F17" s="71">
        <v>6297000</v>
      </c>
      <c r="G17" s="71">
        <v>7224215</v>
      </c>
      <c r="H17" s="71">
        <v>35281326</v>
      </c>
      <c r="I17" s="71">
        <v>2409994</v>
      </c>
      <c r="J17" s="71">
        <v>51028180</v>
      </c>
      <c r="K17" s="71">
        <v>1348824</v>
      </c>
      <c r="L17" s="71">
        <v>1012143</v>
      </c>
      <c r="M17" s="71">
        <v>1095351</v>
      </c>
      <c r="N17" s="71">
        <v>2073085</v>
      </c>
      <c r="O17" s="71">
        <v>4759196</v>
      </c>
      <c r="P17" s="71">
        <v>1995029</v>
      </c>
      <c r="Q17" s="71">
        <v>1443627</v>
      </c>
      <c r="R17" s="71">
        <v>1361375</v>
      </c>
      <c r="S17" s="71">
        <v>1440000</v>
      </c>
      <c r="T17" s="71">
        <v>1759142</v>
      </c>
      <c r="U17" s="71">
        <v>1256036</v>
      </c>
      <c r="V17" s="71">
        <v>2664292</v>
      </c>
      <c r="W17" s="71"/>
      <c r="X17" s="71">
        <v>62582</v>
      </c>
      <c r="Y17" s="71">
        <v>4698</v>
      </c>
      <c r="Z17" s="71">
        <v>1579341</v>
      </c>
      <c r="AA17" s="99">
        <f t="shared" si="2"/>
        <v>139900938</v>
      </c>
    </row>
    <row r="18" spans="2:27" ht="24">
      <c r="B18" s="218" t="s">
        <v>592</v>
      </c>
      <c r="C18" s="71"/>
      <c r="D18" s="71">
        <v>24000</v>
      </c>
      <c r="E18" s="71">
        <v>101701396</v>
      </c>
      <c r="F18" s="71">
        <v>464808792</v>
      </c>
      <c r="G18" s="71">
        <v>860245</v>
      </c>
      <c r="H18" s="71">
        <v>190381046</v>
      </c>
      <c r="I18" s="71">
        <v>66142</v>
      </c>
      <c r="J18" s="71">
        <v>6489318</v>
      </c>
      <c r="K18" s="71"/>
      <c r="L18" s="71">
        <v>39578</v>
      </c>
      <c r="M18" s="71">
        <v>36535</v>
      </c>
      <c r="N18" s="73"/>
      <c r="O18" s="71">
        <v>137970</v>
      </c>
      <c r="P18" s="71">
        <v>87678</v>
      </c>
      <c r="Q18" s="71">
        <v>12000</v>
      </c>
      <c r="R18" s="71">
        <v>47175</v>
      </c>
      <c r="S18" s="71"/>
      <c r="T18" s="71">
        <v>49500</v>
      </c>
      <c r="U18" s="71">
        <v>47796</v>
      </c>
      <c r="V18" s="71">
        <v>3069081</v>
      </c>
      <c r="W18" s="73"/>
      <c r="X18" s="71">
        <v>584</v>
      </c>
      <c r="Y18" s="73"/>
      <c r="Z18" s="73"/>
      <c r="AA18" s="99">
        <f t="shared" si="2"/>
        <v>767858836</v>
      </c>
    </row>
    <row r="19" spans="2:27" ht="12.75">
      <c r="B19" s="218" t="s">
        <v>581</v>
      </c>
      <c r="C19" s="71">
        <v>19002</v>
      </c>
      <c r="D19" s="71">
        <v>19150339</v>
      </c>
      <c r="E19" s="71">
        <v>7644344</v>
      </c>
      <c r="F19" s="71">
        <v>14695000</v>
      </c>
      <c r="G19" s="71">
        <v>7376284</v>
      </c>
      <c r="H19" s="71">
        <v>9807414</v>
      </c>
      <c r="I19" s="71">
        <v>1681755</v>
      </c>
      <c r="J19" s="71">
        <v>116668557</v>
      </c>
      <c r="K19" s="71">
        <v>19335763</v>
      </c>
      <c r="L19" s="71">
        <v>11854322</v>
      </c>
      <c r="M19" s="71">
        <v>17617141</v>
      </c>
      <c r="N19" s="71">
        <v>15302487</v>
      </c>
      <c r="O19" s="71">
        <v>24314311</v>
      </c>
      <c r="P19" s="71">
        <v>32483946</v>
      </c>
      <c r="Q19" s="71">
        <v>18067689</v>
      </c>
      <c r="R19" s="71">
        <v>9048625</v>
      </c>
      <c r="S19" s="71">
        <v>17435962</v>
      </c>
      <c r="T19" s="71">
        <v>15932588</v>
      </c>
      <c r="U19" s="71">
        <v>13800000</v>
      </c>
      <c r="V19" s="71">
        <v>166885955</v>
      </c>
      <c r="W19" s="71">
        <v>6102</v>
      </c>
      <c r="X19" s="71">
        <v>635896</v>
      </c>
      <c r="Y19" s="71">
        <v>60000</v>
      </c>
      <c r="Z19" s="73"/>
      <c r="AA19" s="99">
        <f t="shared" si="2"/>
        <v>539823482</v>
      </c>
    </row>
    <row r="20" spans="2:27" ht="24">
      <c r="B20" s="218" t="s">
        <v>582</v>
      </c>
      <c r="C20" s="71"/>
      <c r="D20" s="154"/>
      <c r="E20" s="71">
        <v>2161644</v>
      </c>
      <c r="F20" s="71">
        <v>414143</v>
      </c>
      <c r="G20" s="73"/>
      <c r="H20" s="71">
        <v>579154</v>
      </c>
      <c r="I20" s="71"/>
      <c r="J20" s="71">
        <v>28318386</v>
      </c>
      <c r="K20" s="73"/>
      <c r="L20" s="73"/>
      <c r="M20" s="73"/>
      <c r="N20" s="73"/>
      <c r="O20" s="71"/>
      <c r="P20" s="73"/>
      <c r="Q20" s="73"/>
      <c r="R20" s="71">
        <v>11000</v>
      </c>
      <c r="S20" s="73"/>
      <c r="T20" s="73"/>
      <c r="U20" s="71">
        <v>5756</v>
      </c>
      <c r="V20" s="73">
        <v>8000</v>
      </c>
      <c r="W20" s="73"/>
      <c r="X20" s="73"/>
      <c r="Y20" s="73"/>
      <c r="Z20" s="73"/>
      <c r="AA20" s="99">
        <f t="shared" si="2"/>
        <v>31498083</v>
      </c>
    </row>
    <row r="21" spans="2:27" ht="24">
      <c r="B21" s="218" t="s">
        <v>183</v>
      </c>
      <c r="C21" s="71"/>
      <c r="D21" s="154"/>
      <c r="E21" s="71">
        <v>18676133</v>
      </c>
      <c r="F21" s="73"/>
      <c r="G21" s="113"/>
      <c r="H21" s="113"/>
      <c r="I21" s="71"/>
      <c r="J21" s="71">
        <v>1035</v>
      </c>
      <c r="K21" s="71"/>
      <c r="L21" s="73"/>
      <c r="M21" s="71">
        <v>3126</v>
      </c>
      <c r="N21" s="71"/>
      <c r="O21" s="71"/>
      <c r="P21" s="73"/>
      <c r="Q21" s="73"/>
      <c r="R21" s="73"/>
      <c r="S21" s="71"/>
      <c r="T21" s="73"/>
      <c r="U21" s="73"/>
      <c r="V21" s="71">
        <v>40500</v>
      </c>
      <c r="W21" s="73"/>
      <c r="X21" s="154"/>
      <c r="Y21" s="73"/>
      <c r="Z21" s="73"/>
      <c r="AA21" s="99">
        <f t="shared" si="2"/>
        <v>18720794</v>
      </c>
    </row>
    <row r="22" spans="2:27" ht="13.5" thickBot="1">
      <c r="B22" s="220" t="s">
        <v>622</v>
      </c>
      <c r="C22" s="76">
        <f aca="true" t="shared" si="3" ref="C22:AA22">SUM(C14:C21)</f>
        <v>172942220</v>
      </c>
      <c r="D22" s="76">
        <f t="shared" si="3"/>
        <v>176372181</v>
      </c>
      <c r="E22" s="76">
        <f t="shared" si="3"/>
        <v>231910122</v>
      </c>
      <c r="F22" s="76">
        <f t="shared" si="3"/>
        <v>525584662</v>
      </c>
      <c r="G22" s="76">
        <f t="shared" si="3"/>
        <v>77061483</v>
      </c>
      <c r="H22" s="76">
        <f t="shared" si="3"/>
        <v>379858330</v>
      </c>
      <c r="I22" s="76">
        <f t="shared" si="3"/>
        <v>91789953</v>
      </c>
      <c r="J22" s="76">
        <f t="shared" si="3"/>
        <v>667067417</v>
      </c>
      <c r="K22" s="76">
        <f t="shared" si="3"/>
        <v>85755533</v>
      </c>
      <c r="L22" s="76">
        <f t="shared" si="3"/>
        <v>57279577</v>
      </c>
      <c r="M22" s="76">
        <f t="shared" si="3"/>
        <v>54807357</v>
      </c>
      <c r="N22" s="76">
        <f t="shared" si="3"/>
        <v>83511559</v>
      </c>
      <c r="O22" s="76">
        <f t="shared" si="3"/>
        <v>120106384</v>
      </c>
      <c r="P22" s="76">
        <f t="shared" si="3"/>
        <v>123430338</v>
      </c>
      <c r="Q22" s="76">
        <f t="shared" si="3"/>
        <v>87460206</v>
      </c>
      <c r="R22" s="76">
        <f t="shared" si="3"/>
        <v>50799396</v>
      </c>
      <c r="S22" s="76">
        <f t="shared" si="3"/>
        <v>52599005</v>
      </c>
      <c r="T22" s="76">
        <f t="shared" si="3"/>
        <v>68641831</v>
      </c>
      <c r="U22" s="76">
        <f t="shared" si="3"/>
        <v>77725556</v>
      </c>
      <c r="V22" s="76">
        <f t="shared" si="3"/>
        <v>318006667</v>
      </c>
      <c r="W22" s="76">
        <f t="shared" si="3"/>
        <v>1641103</v>
      </c>
      <c r="X22" s="76">
        <f t="shared" si="3"/>
        <v>4907484</v>
      </c>
      <c r="Y22" s="76">
        <f t="shared" si="3"/>
        <v>2575500</v>
      </c>
      <c r="Z22" s="76">
        <f t="shared" si="3"/>
        <v>28982442</v>
      </c>
      <c r="AA22" s="82">
        <f t="shared" si="3"/>
        <v>3540816306</v>
      </c>
    </row>
    <row r="23" spans="2:27" ht="13.5" thickBot="1">
      <c r="B23" s="353" t="s">
        <v>569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5"/>
    </row>
    <row r="24" spans="2:27" ht="12.75">
      <c r="B24" s="217" t="s">
        <v>583</v>
      </c>
      <c r="C24" s="69">
        <v>1631594</v>
      </c>
      <c r="D24" s="69">
        <v>869880</v>
      </c>
      <c r="E24" s="69">
        <v>92184443</v>
      </c>
      <c r="F24" s="69">
        <v>25291650</v>
      </c>
      <c r="G24" s="69">
        <v>2419068</v>
      </c>
      <c r="H24" s="69">
        <v>3584262</v>
      </c>
      <c r="I24" s="69">
        <v>637741</v>
      </c>
      <c r="J24" s="69">
        <v>164639653</v>
      </c>
      <c r="K24" s="69">
        <v>32357091</v>
      </c>
      <c r="L24" s="69">
        <v>30362582</v>
      </c>
      <c r="M24" s="69">
        <v>29702656</v>
      </c>
      <c r="N24" s="69">
        <v>30315471</v>
      </c>
      <c r="O24" s="69">
        <v>29646331</v>
      </c>
      <c r="P24" s="69">
        <v>30880159</v>
      </c>
      <c r="Q24" s="69">
        <v>29534140</v>
      </c>
      <c r="R24" s="69">
        <v>29003989</v>
      </c>
      <c r="S24" s="69">
        <v>29468039</v>
      </c>
      <c r="T24" s="69">
        <v>29688884</v>
      </c>
      <c r="U24" s="69">
        <v>29759311</v>
      </c>
      <c r="V24" s="69">
        <v>1943429</v>
      </c>
      <c r="W24" s="69">
        <v>30547</v>
      </c>
      <c r="X24" s="69">
        <v>29282</v>
      </c>
      <c r="Y24" s="69">
        <v>37200</v>
      </c>
      <c r="Z24" s="69"/>
      <c r="AA24" s="100">
        <f aca="true" t="shared" si="4" ref="AA24:AA31">SUM(C24:Z24)</f>
        <v>624017402</v>
      </c>
    </row>
    <row r="25" spans="2:27" ht="12.75">
      <c r="B25" s="218" t="s">
        <v>584</v>
      </c>
      <c r="C25" s="71">
        <v>19872</v>
      </c>
      <c r="D25" s="71"/>
      <c r="E25" s="71">
        <v>535000</v>
      </c>
      <c r="F25" s="73"/>
      <c r="G25" s="73"/>
      <c r="H25" s="71">
        <v>20148</v>
      </c>
      <c r="I25" s="73"/>
      <c r="J25" s="71">
        <v>1953339</v>
      </c>
      <c r="K25" s="71"/>
      <c r="L25" s="73"/>
      <c r="M25" s="73"/>
      <c r="N25" s="73"/>
      <c r="O25" s="73"/>
      <c r="P25" s="73"/>
      <c r="Q25" s="73"/>
      <c r="R25" s="73"/>
      <c r="S25" s="73"/>
      <c r="T25" s="73"/>
      <c r="U25" s="73">
        <v>16500</v>
      </c>
      <c r="V25" s="71">
        <v>6641</v>
      </c>
      <c r="W25" s="73"/>
      <c r="X25" s="73"/>
      <c r="Y25" s="73"/>
      <c r="Z25" s="71">
        <v>500000</v>
      </c>
      <c r="AA25" s="99">
        <f t="shared" si="4"/>
        <v>3051500</v>
      </c>
    </row>
    <row r="26" spans="2:27" ht="24">
      <c r="B26" s="219" t="s">
        <v>677</v>
      </c>
      <c r="C26" s="71">
        <v>201179000</v>
      </c>
      <c r="D26" s="71">
        <v>21136000</v>
      </c>
      <c r="E26" s="71">
        <v>3738785</v>
      </c>
      <c r="F26" s="71">
        <v>843994</v>
      </c>
      <c r="G26" s="71">
        <v>3950014</v>
      </c>
      <c r="H26" s="71"/>
      <c r="I26" s="71">
        <v>5508000</v>
      </c>
      <c r="J26" s="71">
        <v>3766061</v>
      </c>
      <c r="K26" s="71"/>
      <c r="L26" s="73"/>
      <c r="M26" s="73">
        <v>6257355</v>
      </c>
      <c r="N26" s="73"/>
      <c r="O26" s="73"/>
      <c r="P26" s="73"/>
      <c r="Q26" s="73"/>
      <c r="R26" s="73"/>
      <c r="S26" s="73"/>
      <c r="T26" s="73"/>
      <c r="U26" s="71"/>
      <c r="V26" s="71">
        <v>49056600</v>
      </c>
      <c r="W26" s="71">
        <v>617000</v>
      </c>
      <c r="X26" s="153"/>
      <c r="Y26" s="71"/>
      <c r="Z26" s="71">
        <v>10957583</v>
      </c>
      <c r="AA26" s="72">
        <f t="shared" si="4"/>
        <v>307010392</v>
      </c>
    </row>
    <row r="27" spans="2:27" ht="36">
      <c r="B27" s="218" t="s">
        <v>681</v>
      </c>
      <c r="C27" s="71">
        <v>25406824</v>
      </c>
      <c r="D27" s="71">
        <v>122985225</v>
      </c>
      <c r="E27" s="71">
        <v>1510841</v>
      </c>
      <c r="F27" s="71">
        <v>765901</v>
      </c>
      <c r="G27" s="71">
        <v>1128087</v>
      </c>
      <c r="H27" s="71">
        <v>2121748</v>
      </c>
      <c r="I27" s="71">
        <v>1500000</v>
      </c>
      <c r="J27" s="71">
        <v>32395064</v>
      </c>
      <c r="K27" s="71">
        <v>6341962</v>
      </c>
      <c r="L27" s="71">
        <v>7129647</v>
      </c>
      <c r="M27" s="71"/>
      <c r="N27" s="71">
        <v>6293056</v>
      </c>
      <c r="O27" s="71">
        <v>6286884</v>
      </c>
      <c r="P27" s="71">
        <v>6233735</v>
      </c>
      <c r="Q27" s="71">
        <v>6107382</v>
      </c>
      <c r="R27" s="71">
        <v>6059205</v>
      </c>
      <c r="S27" s="71">
        <v>6053893</v>
      </c>
      <c r="T27" s="71">
        <v>18470088</v>
      </c>
      <c r="U27" s="71">
        <v>6086706</v>
      </c>
      <c r="V27" s="71">
        <v>184005320</v>
      </c>
      <c r="W27" s="71"/>
      <c r="X27" s="71">
        <v>715730</v>
      </c>
      <c r="Y27" s="71">
        <v>600000</v>
      </c>
      <c r="Z27" s="71">
        <v>24498582</v>
      </c>
      <c r="AA27" s="99">
        <f t="shared" si="4"/>
        <v>472695880</v>
      </c>
    </row>
    <row r="28" spans="2:27" ht="12.75">
      <c r="B28" s="218" t="s">
        <v>585</v>
      </c>
      <c r="C28" s="71">
        <v>300000</v>
      </c>
      <c r="D28" s="71">
        <v>994691</v>
      </c>
      <c r="E28" s="71">
        <v>17625493</v>
      </c>
      <c r="F28" s="71">
        <v>4311126</v>
      </c>
      <c r="G28" s="71">
        <v>990584</v>
      </c>
      <c r="H28" s="71">
        <v>22944608</v>
      </c>
      <c r="I28" s="71">
        <v>4095948</v>
      </c>
      <c r="J28" s="71">
        <v>31674495</v>
      </c>
      <c r="K28" s="71">
        <v>112092</v>
      </c>
      <c r="L28" s="71">
        <v>260613</v>
      </c>
      <c r="M28" s="71">
        <v>674253</v>
      </c>
      <c r="N28" s="71">
        <v>675341</v>
      </c>
      <c r="O28" s="71">
        <v>75000</v>
      </c>
      <c r="P28" s="71">
        <v>238587</v>
      </c>
      <c r="Q28" s="71">
        <v>24000</v>
      </c>
      <c r="R28" s="71">
        <v>185411</v>
      </c>
      <c r="S28" s="71"/>
      <c r="T28" s="71">
        <v>42350</v>
      </c>
      <c r="U28" s="71"/>
      <c r="V28" s="71">
        <v>28073743</v>
      </c>
      <c r="W28" s="73"/>
      <c r="X28" s="71">
        <v>935081</v>
      </c>
      <c r="Y28" s="71">
        <v>867694</v>
      </c>
      <c r="Z28" s="71">
        <v>6449579</v>
      </c>
      <c r="AA28" s="99">
        <f t="shared" si="4"/>
        <v>121550689</v>
      </c>
    </row>
    <row r="29" spans="2:27" ht="17.25" customHeight="1">
      <c r="B29" s="218" t="s">
        <v>587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3"/>
      <c r="X29" s="71"/>
      <c r="Y29" s="71">
        <v>720000</v>
      </c>
      <c r="Z29" s="71"/>
      <c r="AA29" s="99">
        <f t="shared" si="4"/>
        <v>720000</v>
      </c>
    </row>
    <row r="30" spans="2:27" ht="24">
      <c r="B30" s="218" t="s">
        <v>586</v>
      </c>
      <c r="C30" s="71">
        <v>80000</v>
      </c>
      <c r="D30" s="71"/>
      <c r="E30" s="73"/>
      <c r="F30" s="73"/>
      <c r="G30" s="73"/>
      <c r="H30" s="71">
        <v>54375</v>
      </c>
      <c r="I30" s="73"/>
      <c r="J30" s="71">
        <v>1834</v>
      </c>
      <c r="K30" s="71"/>
      <c r="L30" s="73"/>
      <c r="M30" s="73"/>
      <c r="N30" s="73"/>
      <c r="O30" s="73">
        <v>8111372</v>
      </c>
      <c r="P30" s="73"/>
      <c r="Q30" s="73"/>
      <c r="R30" s="73"/>
      <c r="S30" s="73"/>
      <c r="T30" s="73"/>
      <c r="U30" s="73"/>
      <c r="V30" s="73"/>
      <c r="W30" s="73"/>
      <c r="X30" s="73"/>
      <c r="Y30" s="71"/>
      <c r="Z30" s="73"/>
      <c r="AA30" s="99">
        <f t="shared" si="4"/>
        <v>8247581</v>
      </c>
    </row>
    <row r="31" spans="2:27" ht="12.75">
      <c r="B31" s="218" t="s">
        <v>588</v>
      </c>
      <c r="C31" s="71">
        <v>105483</v>
      </c>
      <c r="D31" s="73">
        <v>14117082</v>
      </c>
      <c r="E31" s="73"/>
      <c r="F31" s="73"/>
      <c r="G31" s="71">
        <v>10737920</v>
      </c>
      <c r="H31" s="71">
        <v>121714</v>
      </c>
      <c r="I31" s="71">
        <v>71114</v>
      </c>
      <c r="J31" s="71">
        <v>27989349</v>
      </c>
      <c r="K31" s="71">
        <v>24599729</v>
      </c>
      <c r="L31" s="71">
        <v>10611372</v>
      </c>
      <c r="M31" s="71">
        <v>9231561</v>
      </c>
      <c r="N31" s="71">
        <v>11111372</v>
      </c>
      <c r="O31" s="71"/>
      <c r="P31" s="71">
        <v>8111372</v>
      </c>
      <c r="Q31" s="71">
        <v>8111372</v>
      </c>
      <c r="R31" s="71">
        <v>7111372</v>
      </c>
      <c r="S31" s="71">
        <v>9511380</v>
      </c>
      <c r="T31" s="71">
        <v>11200955</v>
      </c>
      <c r="U31" s="71">
        <v>7609168</v>
      </c>
      <c r="V31" s="71">
        <v>4893341</v>
      </c>
      <c r="W31" s="73"/>
      <c r="X31" s="71">
        <v>4020900</v>
      </c>
      <c r="Y31" s="73"/>
      <c r="Z31" s="73"/>
      <c r="AA31" s="99">
        <f t="shared" si="4"/>
        <v>169266556</v>
      </c>
    </row>
    <row r="32" spans="2:27" ht="13.5" thickBot="1">
      <c r="B32" s="220" t="s">
        <v>830</v>
      </c>
      <c r="C32" s="67">
        <f aca="true" t="shared" si="5" ref="C32:AA32">SUM(C24:C31)</f>
        <v>228722773</v>
      </c>
      <c r="D32" s="76">
        <f t="shared" si="5"/>
        <v>160102878</v>
      </c>
      <c r="E32" s="76">
        <f t="shared" si="5"/>
        <v>115594562</v>
      </c>
      <c r="F32" s="76">
        <f t="shared" si="5"/>
        <v>31212671</v>
      </c>
      <c r="G32" s="76">
        <f t="shared" si="5"/>
        <v>19225673</v>
      </c>
      <c r="H32" s="76">
        <f t="shared" si="5"/>
        <v>28846855</v>
      </c>
      <c r="I32" s="76">
        <f t="shared" si="5"/>
        <v>11812803</v>
      </c>
      <c r="J32" s="76">
        <f>SUM(J24:J31)</f>
        <v>262419795</v>
      </c>
      <c r="K32" s="76">
        <f t="shared" si="5"/>
        <v>63410874</v>
      </c>
      <c r="L32" s="76">
        <f t="shared" si="5"/>
        <v>48364214</v>
      </c>
      <c r="M32" s="76">
        <f t="shared" si="5"/>
        <v>45865825</v>
      </c>
      <c r="N32" s="76">
        <f t="shared" si="5"/>
        <v>48395240</v>
      </c>
      <c r="O32" s="76">
        <f t="shared" si="5"/>
        <v>44119587</v>
      </c>
      <c r="P32" s="76">
        <f t="shared" si="5"/>
        <v>45463853</v>
      </c>
      <c r="Q32" s="76">
        <f t="shared" si="5"/>
        <v>43776894</v>
      </c>
      <c r="R32" s="76">
        <f t="shared" si="5"/>
        <v>42359977</v>
      </c>
      <c r="S32" s="76">
        <f t="shared" si="5"/>
        <v>45033312</v>
      </c>
      <c r="T32" s="76">
        <f t="shared" si="5"/>
        <v>59402277</v>
      </c>
      <c r="U32" s="76">
        <f t="shared" si="5"/>
        <v>43471685</v>
      </c>
      <c r="V32" s="76">
        <f t="shared" si="5"/>
        <v>267979074</v>
      </c>
      <c r="W32" s="76">
        <f t="shared" si="5"/>
        <v>647547</v>
      </c>
      <c r="X32" s="76">
        <f t="shared" si="5"/>
        <v>5700993</v>
      </c>
      <c r="Y32" s="76">
        <f t="shared" si="5"/>
        <v>2224894</v>
      </c>
      <c r="Z32" s="76">
        <f t="shared" si="5"/>
        <v>42405744</v>
      </c>
      <c r="AA32" s="82">
        <f t="shared" si="5"/>
        <v>1706560000</v>
      </c>
    </row>
    <row r="33" spans="2:27" ht="13.5" thickBot="1">
      <c r="B33" s="353" t="s">
        <v>570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5"/>
    </row>
    <row r="34" spans="2:27" ht="12.75">
      <c r="B34" s="217" t="s">
        <v>591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51"/>
      <c r="W34" s="51"/>
      <c r="X34" s="53"/>
      <c r="Y34" s="53"/>
      <c r="Z34" s="53"/>
      <c r="AA34" s="152"/>
    </row>
    <row r="35" spans="2:27" ht="13.5" customHeight="1" thickBot="1">
      <c r="B35" s="225" t="s">
        <v>831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105"/>
      <c r="X35" s="106"/>
      <c r="Y35" s="106"/>
      <c r="Z35" s="106"/>
      <c r="AA35" s="54"/>
    </row>
    <row r="36" spans="2:27" ht="13.5" customHeight="1" thickBot="1">
      <c r="B36" s="353" t="s">
        <v>238</v>
      </c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5"/>
    </row>
    <row r="37" spans="2:27" ht="36">
      <c r="B37" s="254" t="s">
        <v>595</v>
      </c>
      <c r="C37" s="84"/>
      <c r="D37" s="84"/>
      <c r="E37" s="84"/>
      <c r="F37" s="84"/>
      <c r="G37" s="150">
        <v>15451195</v>
      </c>
      <c r="H37" s="84"/>
      <c r="I37" s="84"/>
      <c r="J37" s="150">
        <v>60048805</v>
      </c>
      <c r="K37" s="150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6">
        <f>SUM(G37:Z37)</f>
        <v>75500000</v>
      </c>
    </row>
    <row r="38" spans="2:27" ht="13.5" thickBot="1">
      <c r="B38" s="225" t="s">
        <v>832</v>
      </c>
      <c r="C38" s="119"/>
      <c r="D38" s="119"/>
      <c r="E38" s="119"/>
      <c r="F38" s="119"/>
      <c r="G38" s="76">
        <f>SUM(G37)</f>
        <v>15451195</v>
      </c>
      <c r="H38" s="119"/>
      <c r="I38" s="119"/>
      <c r="J38" s="76">
        <f>SUM(J37)</f>
        <v>60048805</v>
      </c>
      <c r="K38" s="76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68">
        <f>SUM(G38:Z38)</f>
        <v>75500000</v>
      </c>
    </row>
    <row r="39" spans="2:27" ht="13.5" thickBot="1">
      <c r="B39" s="252" t="s">
        <v>874</v>
      </c>
      <c r="C39" s="47">
        <f>SUM(C38,C35,C32,C22,C12)</f>
        <v>2966708205</v>
      </c>
      <c r="D39" s="47">
        <f>SUM(D38,D35,D32,D22,D12)</f>
        <v>2891982254</v>
      </c>
      <c r="E39" s="47">
        <f>SUM(E35,E38,E32,E22,E12)</f>
        <v>738419967</v>
      </c>
      <c r="F39" s="47">
        <f>SUM(F38,F35,F32,F22,F12)</f>
        <v>758420565</v>
      </c>
      <c r="G39" s="47">
        <f>SUM(G38,G32,G22,G12)</f>
        <v>1076849163</v>
      </c>
      <c r="H39" s="47">
        <f aca="true" t="shared" si="6" ref="H39:N39">SUM(H38,H35,H32,H22,H12)</f>
        <v>3123933152</v>
      </c>
      <c r="I39" s="47">
        <f t="shared" si="6"/>
        <v>1299701399</v>
      </c>
      <c r="J39" s="47">
        <f t="shared" si="6"/>
        <v>8268443004</v>
      </c>
      <c r="K39" s="47">
        <f t="shared" si="6"/>
        <v>1107404071</v>
      </c>
      <c r="L39" s="47">
        <f t="shared" si="6"/>
        <v>711613729</v>
      </c>
      <c r="M39" s="47">
        <f t="shared" si="6"/>
        <v>640461694</v>
      </c>
      <c r="N39" s="47">
        <f t="shared" si="6"/>
        <v>1092890436</v>
      </c>
      <c r="O39" s="47">
        <f>SUM(O38,O35,O32,O12,O22)</f>
        <v>1370993163</v>
      </c>
      <c r="P39" s="47">
        <f>SUM(P38,P35,P32,P22,P12)</f>
        <v>1490566630</v>
      </c>
      <c r="Q39" s="47">
        <f>SUM(Q38,Q35,Q32,Q22,Q12)</f>
        <v>1069423172</v>
      </c>
      <c r="R39" s="47">
        <f>SUM(R38,R35,R32,R22,R12)</f>
        <v>699982421</v>
      </c>
      <c r="S39" s="47">
        <f>SUM(S38,S35,S32,S22,B13,S12,B13)</f>
        <v>610751162</v>
      </c>
      <c r="T39" s="47">
        <f aca="true" t="shared" si="7" ref="T39:AA39">SUM(T38,T35,T32,T22,T12)</f>
        <v>795833055</v>
      </c>
      <c r="U39" s="47">
        <f t="shared" si="7"/>
        <v>1023898783</v>
      </c>
      <c r="V39" s="47">
        <f t="shared" si="7"/>
        <v>2532738439</v>
      </c>
      <c r="W39" s="47">
        <f t="shared" si="7"/>
        <v>102673308</v>
      </c>
      <c r="X39" s="47">
        <f t="shared" si="7"/>
        <v>187637046</v>
      </c>
      <c r="Y39" s="47">
        <f t="shared" si="7"/>
        <v>56385710</v>
      </c>
      <c r="Z39" s="155">
        <f t="shared" si="7"/>
        <v>243295372</v>
      </c>
      <c r="AA39" s="156">
        <f t="shared" si="7"/>
        <v>34861005900</v>
      </c>
    </row>
    <row r="40" spans="2:27" ht="12.75">
      <c r="B40" s="350" t="s">
        <v>665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</row>
    <row r="41" ht="12.75">
      <c r="B41" t="s">
        <v>596</v>
      </c>
    </row>
    <row r="42" spans="5:7" ht="12.75">
      <c r="E42" t="s">
        <v>596</v>
      </c>
      <c r="G42" t="s">
        <v>596</v>
      </c>
    </row>
  </sheetData>
  <sheetProtection/>
  <mergeCells count="7">
    <mergeCell ref="B40:AA40"/>
    <mergeCell ref="B13:AA13"/>
    <mergeCell ref="B2:AA2"/>
    <mergeCell ref="B4:AA4"/>
    <mergeCell ref="B23:AA23"/>
    <mergeCell ref="B33:AA33"/>
    <mergeCell ref="B36:AA36"/>
  </mergeCells>
  <printOptions/>
  <pageMargins left="0.75" right="0.75" top="1" bottom="1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53"/>
  <sheetViews>
    <sheetView zoomScale="90" zoomScaleNormal="90" zoomScalePageLayoutView="0" workbookViewId="0" topLeftCell="A30">
      <selection activeCell="BV51" sqref="BV51"/>
    </sheetView>
  </sheetViews>
  <sheetFormatPr defaultColWidth="11.421875" defaultRowHeight="12.75"/>
  <cols>
    <col min="1" max="1" width="2.7109375" style="0" customWidth="1"/>
    <col min="2" max="2" width="46.00390625" style="0" customWidth="1"/>
    <col min="3" max="3" width="14.7109375" style="0" customWidth="1"/>
    <col min="4" max="4" width="14.28125" style="0" customWidth="1"/>
    <col min="5" max="5" width="15.57421875" style="0" customWidth="1"/>
    <col min="6" max="7" width="14.57421875" style="0" customWidth="1"/>
    <col min="8" max="8" width="12.421875" style="0" customWidth="1"/>
    <col min="9" max="9" width="14.57421875" style="0" customWidth="1"/>
    <col min="10" max="10" width="14.7109375" style="0" customWidth="1"/>
    <col min="11" max="11" width="16.00390625" style="0" customWidth="1"/>
    <col min="12" max="12" width="12.421875" style="0" customWidth="1"/>
    <col min="13" max="13" width="13.57421875" style="0" customWidth="1"/>
    <col min="14" max="14" width="14.57421875" style="0" customWidth="1"/>
    <col min="15" max="15" width="13.28125" style="0" customWidth="1"/>
    <col min="16" max="17" width="12.8515625" style="0" customWidth="1"/>
    <col min="18" max="18" width="13.140625" style="0" customWidth="1"/>
    <col min="19" max="19" width="14.421875" style="0" bestFit="1" customWidth="1"/>
    <col min="20" max="20" width="13.421875" style="0" customWidth="1"/>
    <col min="21" max="21" width="12.57421875" style="0" customWidth="1"/>
    <col min="22" max="22" width="13.7109375" style="0" customWidth="1"/>
    <col min="23" max="23" width="12.57421875" style="0" customWidth="1"/>
    <col min="24" max="24" width="12.7109375" style="0" customWidth="1"/>
    <col min="25" max="25" width="13.28125" style="0" customWidth="1"/>
    <col min="26" max="26" width="14.421875" style="0" customWidth="1"/>
    <col min="27" max="27" width="14.00390625" style="0" customWidth="1"/>
    <col min="28" max="29" width="13.28125" style="0" customWidth="1"/>
    <col min="30" max="30" width="15.7109375" style="0" bestFit="1" customWidth="1"/>
    <col min="31" max="32" width="14.421875" style="0" bestFit="1" customWidth="1"/>
    <col min="33" max="33" width="14.8515625" style="0" customWidth="1"/>
    <col min="34" max="34" width="13.421875" style="0" customWidth="1"/>
    <col min="35" max="35" width="13.28125" style="0" customWidth="1"/>
    <col min="36" max="36" width="14.421875" style="0" bestFit="1" customWidth="1"/>
    <col min="37" max="37" width="13.140625" style="0" customWidth="1"/>
    <col min="38" max="38" width="14.00390625" style="0" customWidth="1"/>
    <col min="39" max="39" width="13.28125" style="0" customWidth="1"/>
    <col min="40" max="40" width="14.00390625" style="0" customWidth="1"/>
    <col min="41" max="41" width="12.8515625" style="0" customWidth="1"/>
    <col min="42" max="42" width="14.421875" style="0" bestFit="1" customWidth="1"/>
    <col min="43" max="43" width="12.00390625" style="0" customWidth="1"/>
    <col min="44" max="44" width="15.00390625" style="0" customWidth="1"/>
    <col min="45" max="45" width="15.8515625" style="0" customWidth="1"/>
    <col min="46" max="46" width="20.140625" style="0" customWidth="1"/>
    <col min="47" max="47" width="16.421875" style="0" customWidth="1"/>
    <col min="48" max="48" width="14.140625" style="0" customWidth="1"/>
    <col min="49" max="49" width="14.28125" style="0" customWidth="1"/>
    <col min="50" max="50" width="15.00390625" style="0" customWidth="1"/>
    <col min="51" max="51" width="14.8515625" style="0" customWidth="1"/>
    <col min="52" max="52" width="13.140625" style="0" customWidth="1"/>
    <col min="53" max="53" width="15.7109375" style="0" customWidth="1"/>
    <col min="54" max="54" width="13.140625" style="0" customWidth="1"/>
    <col min="55" max="55" width="19.00390625" style="0" customWidth="1"/>
    <col min="56" max="56" width="12.8515625" style="0" customWidth="1"/>
    <col min="57" max="57" width="14.57421875" style="0" customWidth="1"/>
    <col min="58" max="58" width="20.00390625" style="0" customWidth="1"/>
    <col min="59" max="59" width="18.421875" style="0" customWidth="1"/>
    <col min="60" max="60" width="17.421875" style="0" customWidth="1"/>
    <col min="61" max="61" width="15.28125" style="0" customWidth="1"/>
    <col min="62" max="62" width="17.140625" style="0" customWidth="1"/>
    <col min="63" max="63" width="14.57421875" style="0" customWidth="1"/>
    <col min="64" max="64" width="15.00390625" style="0" customWidth="1"/>
    <col min="65" max="65" width="18.28125" style="0" customWidth="1"/>
    <col min="66" max="66" width="16.421875" style="0" bestFit="1" customWidth="1"/>
    <col min="67" max="67" width="13.421875" style="0" customWidth="1"/>
    <col min="68" max="68" width="14.8515625" style="0" customWidth="1"/>
    <col min="69" max="69" width="14.28125" style="0" customWidth="1"/>
    <col min="70" max="70" width="15.00390625" style="0" customWidth="1"/>
    <col min="71" max="71" width="18.7109375" style="0" customWidth="1"/>
    <col min="72" max="72" width="16.57421875" style="0" customWidth="1"/>
    <col min="73" max="73" width="14.140625" style="0" customWidth="1"/>
    <col min="74" max="74" width="16.7109375" style="0" customWidth="1"/>
    <col min="75" max="75" width="23.28125" style="0" customWidth="1"/>
  </cols>
  <sheetData>
    <row r="1" ht="13.5" thickBot="1"/>
    <row r="2" spans="2:75" ht="38.25" customHeight="1" thickBot="1">
      <c r="B2" s="347" t="s">
        <v>74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9"/>
    </row>
    <row r="3" spans="2:75" ht="72.75" thickBot="1">
      <c r="B3" s="49" t="s">
        <v>354</v>
      </c>
      <c r="C3" s="107" t="s">
        <v>597</v>
      </c>
      <c r="D3" s="108" t="s">
        <v>909</v>
      </c>
      <c r="E3" s="108" t="s">
        <v>910</v>
      </c>
      <c r="F3" s="108" t="s">
        <v>911</v>
      </c>
      <c r="G3" s="108" t="s">
        <v>912</v>
      </c>
      <c r="H3" s="108" t="s">
        <v>913</v>
      </c>
      <c r="I3" s="108" t="s">
        <v>184</v>
      </c>
      <c r="J3" s="108" t="s">
        <v>914</v>
      </c>
      <c r="K3" s="108" t="s">
        <v>320</v>
      </c>
      <c r="L3" s="108" t="s">
        <v>1041</v>
      </c>
      <c r="M3" s="108" t="s">
        <v>1042</v>
      </c>
      <c r="N3" s="108" t="s">
        <v>1043</v>
      </c>
      <c r="O3" s="108" t="s">
        <v>1044</v>
      </c>
      <c r="P3" s="108" t="s">
        <v>1045</v>
      </c>
      <c r="Q3" s="108" t="s">
        <v>1046</v>
      </c>
      <c r="R3" s="108" t="s">
        <v>52</v>
      </c>
      <c r="S3" s="108" t="s">
        <v>53</v>
      </c>
      <c r="T3" s="108" t="s">
        <v>1049</v>
      </c>
      <c r="U3" s="108" t="s">
        <v>1050</v>
      </c>
      <c r="V3" s="108" t="s">
        <v>1051</v>
      </c>
      <c r="W3" s="108" t="s">
        <v>1107</v>
      </c>
      <c r="X3" s="108" t="s">
        <v>1108</v>
      </c>
      <c r="Y3" s="107" t="s">
        <v>71</v>
      </c>
      <c r="Z3" s="107" t="s">
        <v>70</v>
      </c>
      <c r="AA3" s="107" t="s">
        <v>1111</v>
      </c>
      <c r="AB3" s="107" t="s">
        <v>1112</v>
      </c>
      <c r="AC3" s="107" t="s">
        <v>72</v>
      </c>
      <c r="AD3" s="107" t="s">
        <v>73</v>
      </c>
      <c r="AE3" s="157" t="s">
        <v>1114</v>
      </c>
      <c r="AF3" s="157" t="s">
        <v>75</v>
      </c>
      <c r="AG3" s="157" t="s">
        <v>1116</v>
      </c>
      <c r="AH3" s="107" t="s">
        <v>1117</v>
      </c>
      <c r="AI3" s="107" t="s">
        <v>1118</v>
      </c>
      <c r="AJ3" s="107" t="s">
        <v>1119</v>
      </c>
      <c r="AK3" s="109" t="s">
        <v>1120</v>
      </c>
      <c r="AL3" s="107" t="s">
        <v>1121</v>
      </c>
      <c r="AM3" s="109" t="s">
        <v>1122</v>
      </c>
      <c r="AN3" s="107" t="s">
        <v>1123</v>
      </c>
      <c r="AO3" s="107" t="s">
        <v>1124</v>
      </c>
      <c r="AP3" s="107" t="s">
        <v>1125</v>
      </c>
      <c r="AQ3" s="107" t="s">
        <v>915</v>
      </c>
      <c r="AR3" s="157" t="s">
        <v>916</v>
      </c>
      <c r="AS3" s="157" t="s">
        <v>918</v>
      </c>
      <c r="AT3" s="157" t="s">
        <v>919</v>
      </c>
      <c r="AU3" s="157" t="s">
        <v>920</v>
      </c>
      <c r="AV3" s="107" t="s">
        <v>921</v>
      </c>
      <c r="AW3" s="107" t="s">
        <v>922</v>
      </c>
      <c r="AX3" s="107" t="s">
        <v>923</v>
      </c>
      <c r="AY3" s="107" t="s">
        <v>924</v>
      </c>
      <c r="AZ3" s="107" t="s">
        <v>969</v>
      </c>
      <c r="BA3" s="107" t="s">
        <v>426</v>
      </c>
      <c r="BB3" s="107" t="s">
        <v>970</v>
      </c>
      <c r="BC3" s="109" t="s">
        <v>971</v>
      </c>
      <c r="BD3" s="107" t="s">
        <v>809</v>
      </c>
      <c r="BE3" s="107" t="s">
        <v>972</v>
      </c>
      <c r="BF3" s="107" t="s">
        <v>351</v>
      </c>
      <c r="BG3" s="107" t="s">
        <v>185</v>
      </c>
      <c r="BH3" s="107" t="s">
        <v>186</v>
      </c>
      <c r="BI3" s="107" t="s">
        <v>974</v>
      </c>
      <c r="BJ3" s="107" t="s">
        <v>352</v>
      </c>
      <c r="BK3" s="157" t="s">
        <v>975</v>
      </c>
      <c r="BL3" s="157" t="s">
        <v>187</v>
      </c>
      <c r="BM3" s="157" t="s">
        <v>976</v>
      </c>
      <c r="BN3" s="157" t="s">
        <v>107</v>
      </c>
      <c r="BO3" s="157" t="s">
        <v>977</v>
      </c>
      <c r="BP3" s="107" t="s">
        <v>979</v>
      </c>
      <c r="BQ3" s="107" t="s">
        <v>980</v>
      </c>
      <c r="BR3" s="107" t="s">
        <v>981</v>
      </c>
      <c r="BS3" s="107" t="s">
        <v>188</v>
      </c>
      <c r="BT3" s="107" t="s">
        <v>982</v>
      </c>
      <c r="BU3" s="107" t="s">
        <v>983</v>
      </c>
      <c r="BV3" s="107" t="s">
        <v>984</v>
      </c>
      <c r="BW3" s="37" t="s">
        <v>1052</v>
      </c>
    </row>
    <row r="4" spans="2:75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52"/>
    </row>
    <row r="5" spans="2:75" ht="15" customHeight="1">
      <c r="B5" s="217" t="s">
        <v>571</v>
      </c>
      <c r="C5" s="69">
        <v>7166110</v>
      </c>
      <c r="D5" s="69">
        <v>7080348</v>
      </c>
      <c r="E5" s="69">
        <v>6355087</v>
      </c>
      <c r="F5" s="69">
        <v>6501233</v>
      </c>
      <c r="G5" s="69">
        <v>4374981</v>
      </c>
      <c r="H5" s="69">
        <v>18889666</v>
      </c>
      <c r="I5" s="69">
        <v>2844157</v>
      </c>
      <c r="J5" s="69">
        <v>6230016</v>
      </c>
      <c r="K5" s="69">
        <v>16013196</v>
      </c>
      <c r="L5" s="69">
        <v>22291546</v>
      </c>
      <c r="M5" s="69">
        <v>12741923</v>
      </c>
      <c r="N5" s="69">
        <v>18031731</v>
      </c>
      <c r="O5" s="69">
        <v>15919584</v>
      </c>
      <c r="P5" s="69">
        <v>15034062</v>
      </c>
      <c r="Q5" s="69">
        <v>66428866</v>
      </c>
      <c r="R5" s="69">
        <v>36572155</v>
      </c>
      <c r="S5" s="69">
        <v>10609991</v>
      </c>
      <c r="T5" s="69">
        <v>22768424</v>
      </c>
      <c r="U5" s="69">
        <v>27096866</v>
      </c>
      <c r="V5" s="69">
        <v>37977435</v>
      </c>
      <c r="W5" s="69">
        <v>24234657</v>
      </c>
      <c r="X5" s="69">
        <v>42195833</v>
      </c>
      <c r="Y5" s="69">
        <v>28873338</v>
      </c>
      <c r="Z5" s="69">
        <v>49372108</v>
      </c>
      <c r="AA5" s="69">
        <v>16477679</v>
      </c>
      <c r="AB5" s="69">
        <v>19957023</v>
      </c>
      <c r="AC5" s="69">
        <v>19943296</v>
      </c>
      <c r="AD5" s="69">
        <v>40494162</v>
      </c>
      <c r="AE5" s="69">
        <v>27921018</v>
      </c>
      <c r="AF5" s="69">
        <v>13114346</v>
      </c>
      <c r="AG5" s="69">
        <v>14184066</v>
      </c>
      <c r="AH5" s="69">
        <v>25924564</v>
      </c>
      <c r="AI5" s="69">
        <v>41824354</v>
      </c>
      <c r="AJ5" s="69">
        <v>27327446</v>
      </c>
      <c r="AK5" s="69">
        <v>39718955</v>
      </c>
      <c r="AL5" s="69">
        <v>50645683</v>
      </c>
      <c r="AM5" s="69">
        <v>13687323</v>
      </c>
      <c r="AN5" s="69">
        <v>59812955</v>
      </c>
      <c r="AO5" s="69">
        <v>30928659</v>
      </c>
      <c r="AP5" s="69">
        <v>28056194</v>
      </c>
      <c r="AQ5" s="69">
        <v>18543820</v>
      </c>
      <c r="AR5" s="69">
        <v>3001687</v>
      </c>
      <c r="AS5" s="69">
        <v>2581636</v>
      </c>
      <c r="AT5" s="69">
        <v>3371923</v>
      </c>
      <c r="AU5" s="69">
        <v>2740174</v>
      </c>
      <c r="AV5" s="69">
        <v>4421413</v>
      </c>
      <c r="AW5" s="69">
        <v>5466713</v>
      </c>
      <c r="AX5" s="69">
        <v>2263753</v>
      </c>
      <c r="AY5" s="69">
        <v>3142368</v>
      </c>
      <c r="AZ5" s="69">
        <v>1563540</v>
      </c>
      <c r="BA5" s="69">
        <v>1965358</v>
      </c>
      <c r="BB5" s="69">
        <v>1628416</v>
      </c>
      <c r="BC5" s="69">
        <v>1621834</v>
      </c>
      <c r="BD5" s="69">
        <v>5000558</v>
      </c>
      <c r="BE5" s="69">
        <v>14572162</v>
      </c>
      <c r="BF5" s="69">
        <v>34287213</v>
      </c>
      <c r="BG5" s="69">
        <v>20649593</v>
      </c>
      <c r="BH5" s="69">
        <v>7436684</v>
      </c>
      <c r="BI5" s="69"/>
      <c r="BJ5" s="69">
        <v>278141853</v>
      </c>
      <c r="BK5" s="69">
        <v>1168147</v>
      </c>
      <c r="BL5" s="69">
        <v>17348885</v>
      </c>
      <c r="BM5" s="69">
        <v>69309792</v>
      </c>
      <c r="BN5" s="69">
        <v>10782469</v>
      </c>
      <c r="BO5" s="69">
        <v>66837076</v>
      </c>
      <c r="BP5" s="69">
        <v>36484475</v>
      </c>
      <c r="BQ5" s="69"/>
      <c r="BR5" s="81"/>
      <c r="BS5" s="81"/>
      <c r="BT5" s="81"/>
      <c r="BU5" s="81"/>
      <c r="BV5" s="81"/>
      <c r="BW5" s="100">
        <f aca="true" t="shared" si="0" ref="BW5:BW12">SUM(C5:BV5)</f>
        <v>1589952578</v>
      </c>
    </row>
    <row r="6" spans="2:75" ht="12.75">
      <c r="B6" s="218" t="s">
        <v>572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>
        <v>2846214</v>
      </c>
      <c r="BG6" s="73"/>
      <c r="BH6" s="71"/>
      <c r="BI6" s="73"/>
      <c r="BJ6" s="73"/>
      <c r="BK6" s="73"/>
      <c r="BL6" s="73"/>
      <c r="BM6" s="73">
        <v>4765670</v>
      </c>
      <c r="BN6" s="73"/>
      <c r="BO6" s="71">
        <v>791250</v>
      </c>
      <c r="BP6" s="71">
        <v>2870670</v>
      </c>
      <c r="BQ6" s="71"/>
      <c r="BR6" s="158"/>
      <c r="BS6" s="73"/>
      <c r="BT6" s="73"/>
      <c r="BU6" s="73"/>
      <c r="BV6" s="73"/>
      <c r="BW6" s="99">
        <f t="shared" si="0"/>
        <v>11273804</v>
      </c>
    </row>
    <row r="7" spans="2:75" ht="12.75">
      <c r="B7" s="218" t="s">
        <v>573</v>
      </c>
      <c r="C7" s="71">
        <v>1132283</v>
      </c>
      <c r="D7" s="71">
        <v>1172398</v>
      </c>
      <c r="E7" s="71">
        <v>1107478</v>
      </c>
      <c r="F7" s="71">
        <v>1098107</v>
      </c>
      <c r="G7" s="71">
        <v>718483</v>
      </c>
      <c r="H7" s="71">
        <v>2944852</v>
      </c>
      <c r="I7" s="71">
        <v>436503</v>
      </c>
      <c r="J7" s="71">
        <v>1040848</v>
      </c>
      <c r="K7" s="71">
        <v>3340358</v>
      </c>
      <c r="L7" s="71">
        <v>4400150</v>
      </c>
      <c r="M7" s="71">
        <v>2285318</v>
      </c>
      <c r="N7" s="71">
        <v>3472642</v>
      </c>
      <c r="O7" s="71">
        <v>3305783</v>
      </c>
      <c r="P7" s="71">
        <v>3022955</v>
      </c>
      <c r="Q7" s="71">
        <v>13386204</v>
      </c>
      <c r="R7" s="71">
        <v>6746570</v>
      </c>
      <c r="S7" s="71">
        <v>2278738</v>
      </c>
      <c r="T7" s="71">
        <v>4237428</v>
      </c>
      <c r="U7" s="71">
        <v>5319608</v>
      </c>
      <c r="V7" s="71">
        <v>6801901</v>
      </c>
      <c r="W7" s="71">
        <v>5179092</v>
      </c>
      <c r="X7" s="71">
        <v>8331890</v>
      </c>
      <c r="Y7" s="71">
        <v>6659960</v>
      </c>
      <c r="Z7" s="71">
        <v>9109689</v>
      </c>
      <c r="AA7" s="71">
        <v>3024155</v>
      </c>
      <c r="AB7" s="71">
        <v>4009673</v>
      </c>
      <c r="AC7" s="71">
        <v>3626908</v>
      </c>
      <c r="AD7" s="71">
        <v>7506451</v>
      </c>
      <c r="AE7" s="71">
        <v>4931875</v>
      </c>
      <c r="AF7" s="71">
        <v>2487989</v>
      </c>
      <c r="AG7" s="71">
        <v>3128666</v>
      </c>
      <c r="AH7" s="71">
        <v>4711442</v>
      </c>
      <c r="AI7" s="71">
        <v>8324304</v>
      </c>
      <c r="AJ7" s="71">
        <v>5349175</v>
      </c>
      <c r="AK7" s="71">
        <v>8934329</v>
      </c>
      <c r="AL7" s="71">
        <v>9683871</v>
      </c>
      <c r="AM7" s="71">
        <v>2724925</v>
      </c>
      <c r="AN7" s="71">
        <v>12192737</v>
      </c>
      <c r="AO7" s="71">
        <v>6060398</v>
      </c>
      <c r="AP7" s="71">
        <v>5390721</v>
      </c>
      <c r="AQ7" s="71">
        <v>3687079</v>
      </c>
      <c r="AR7" s="71">
        <v>485880</v>
      </c>
      <c r="AS7" s="71">
        <v>429647</v>
      </c>
      <c r="AT7" s="71">
        <v>579428</v>
      </c>
      <c r="AU7" s="71">
        <v>444233</v>
      </c>
      <c r="AV7" s="71">
        <v>739678</v>
      </c>
      <c r="AW7" s="71">
        <v>1019010</v>
      </c>
      <c r="AX7" s="71">
        <v>673411</v>
      </c>
      <c r="AY7" s="71">
        <v>521689</v>
      </c>
      <c r="AZ7" s="71">
        <v>249111</v>
      </c>
      <c r="BA7" s="71">
        <v>318808</v>
      </c>
      <c r="BB7" s="71">
        <v>255789</v>
      </c>
      <c r="BC7" s="71">
        <v>259821</v>
      </c>
      <c r="BD7" s="71">
        <v>815384</v>
      </c>
      <c r="BE7" s="71">
        <v>2522640</v>
      </c>
      <c r="BF7" s="71">
        <v>7614652</v>
      </c>
      <c r="BG7" s="71">
        <v>3852996</v>
      </c>
      <c r="BH7" s="73">
        <v>1310540</v>
      </c>
      <c r="BI7" s="71"/>
      <c r="BJ7" s="71">
        <v>33549220</v>
      </c>
      <c r="BK7" s="71">
        <v>492676</v>
      </c>
      <c r="BL7" s="71">
        <v>8780856</v>
      </c>
      <c r="BM7" s="71">
        <v>4183198</v>
      </c>
      <c r="BN7" s="71">
        <v>563747</v>
      </c>
      <c r="BO7" s="71">
        <v>12745193</v>
      </c>
      <c r="BP7" s="71">
        <v>5255260</v>
      </c>
      <c r="BQ7" s="71"/>
      <c r="BR7" s="154"/>
      <c r="BS7" s="73"/>
      <c r="BT7" s="73"/>
      <c r="BU7" s="73"/>
      <c r="BV7" s="73"/>
      <c r="BW7" s="99">
        <f t="shared" si="0"/>
        <v>280966803</v>
      </c>
    </row>
    <row r="8" spans="2:75" ht="24">
      <c r="B8" s="218" t="s">
        <v>574</v>
      </c>
      <c r="C8" s="71">
        <v>6381313</v>
      </c>
      <c r="D8" s="71">
        <v>4722587</v>
      </c>
      <c r="E8" s="71">
        <v>3081414</v>
      </c>
      <c r="F8" s="71">
        <v>4048542</v>
      </c>
      <c r="G8" s="71">
        <v>3455736</v>
      </c>
      <c r="H8" s="71">
        <v>15923300</v>
      </c>
      <c r="I8" s="71">
        <v>2941326</v>
      </c>
      <c r="J8" s="71">
        <v>3957616</v>
      </c>
      <c r="K8" s="71">
        <v>6192910</v>
      </c>
      <c r="L8" s="71">
        <v>8755637</v>
      </c>
      <c r="M8" s="71">
        <v>5829285</v>
      </c>
      <c r="N8" s="71">
        <v>7119930</v>
      </c>
      <c r="O8" s="71">
        <v>6611745</v>
      </c>
      <c r="P8" s="71">
        <v>6011789</v>
      </c>
      <c r="Q8" s="71">
        <v>23336167</v>
      </c>
      <c r="R8" s="71">
        <v>15025378</v>
      </c>
      <c r="S8" s="71">
        <v>4256578</v>
      </c>
      <c r="T8" s="71">
        <v>8783441</v>
      </c>
      <c r="U8" s="71">
        <v>10493575</v>
      </c>
      <c r="V8" s="71">
        <v>13705095</v>
      </c>
      <c r="W8" s="71">
        <v>9702664</v>
      </c>
      <c r="X8" s="71">
        <v>15903481</v>
      </c>
      <c r="Y8" s="71">
        <v>11593528</v>
      </c>
      <c r="Z8" s="71">
        <v>19296070</v>
      </c>
      <c r="AA8" s="71">
        <v>6365655</v>
      </c>
      <c r="AB8" s="71">
        <v>8162846</v>
      </c>
      <c r="AC8" s="71">
        <v>8061450</v>
      </c>
      <c r="AD8" s="71">
        <v>15171658</v>
      </c>
      <c r="AE8" s="71">
        <v>11351284</v>
      </c>
      <c r="AF8" s="71">
        <v>5799156</v>
      </c>
      <c r="AG8" s="71">
        <v>5714221</v>
      </c>
      <c r="AH8" s="71">
        <v>10184300</v>
      </c>
      <c r="AI8" s="71">
        <v>16333847</v>
      </c>
      <c r="AJ8" s="71">
        <v>11694292</v>
      </c>
      <c r="AK8" s="71">
        <v>14068313</v>
      </c>
      <c r="AL8" s="71">
        <v>18462987</v>
      </c>
      <c r="AM8" s="71">
        <v>5618202</v>
      </c>
      <c r="AN8" s="71">
        <v>22075790</v>
      </c>
      <c r="AO8" s="71">
        <v>11570845</v>
      </c>
      <c r="AP8" s="71">
        <v>11184260</v>
      </c>
      <c r="AQ8" s="71">
        <v>7235810</v>
      </c>
      <c r="AR8" s="71">
        <v>2317251</v>
      </c>
      <c r="AS8" s="71">
        <v>1860107</v>
      </c>
      <c r="AT8" s="71">
        <v>1952837</v>
      </c>
      <c r="AU8" s="71">
        <v>2303319</v>
      </c>
      <c r="AV8" s="71">
        <v>3356894</v>
      </c>
      <c r="AW8" s="71">
        <v>2790069</v>
      </c>
      <c r="AX8" s="71">
        <v>1782822</v>
      </c>
      <c r="AY8" s="71">
        <v>2077085</v>
      </c>
      <c r="AZ8" s="71">
        <v>1430721</v>
      </c>
      <c r="BA8" s="71">
        <v>1590139</v>
      </c>
      <c r="BB8" s="71">
        <v>1511610</v>
      </c>
      <c r="BC8" s="71">
        <v>1431145</v>
      </c>
      <c r="BD8" s="71">
        <v>3809555</v>
      </c>
      <c r="BE8" s="71">
        <v>7570142</v>
      </c>
      <c r="BF8" s="71">
        <v>15952588</v>
      </c>
      <c r="BG8" s="71">
        <v>9744422</v>
      </c>
      <c r="BH8" s="71">
        <v>4741323</v>
      </c>
      <c r="BI8" s="71"/>
      <c r="BJ8" s="71">
        <v>106018793</v>
      </c>
      <c r="BK8" s="71">
        <v>675723</v>
      </c>
      <c r="BL8" s="71">
        <v>4743876</v>
      </c>
      <c r="BM8" s="71">
        <v>38185291</v>
      </c>
      <c r="BN8" s="71">
        <v>6184749</v>
      </c>
      <c r="BO8" s="71">
        <v>19025147</v>
      </c>
      <c r="BP8" s="71">
        <v>26662039</v>
      </c>
      <c r="BQ8" s="71"/>
      <c r="BR8" s="159"/>
      <c r="BS8" s="113"/>
      <c r="BT8" s="73"/>
      <c r="BU8" s="73"/>
      <c r="BV8" s="73"/>
      <c r="BW8" s="99">
        <f t="shared" si="0"/>
        <v>673901670</v>
      </c>
    </row>
    <row r="9" spans="2:75" ht="13.5" customHeight="1">
      <c r="B9" s="218" t="s">
        <v>575</v>
      </c>
      <c r="C9" s="71">
        <v>22836867</v>
      </c>
      <c r="D9" s="71">
        <v>12909689</v>
      </c>
      <c r="E9" s="71">
        <v>7015643</v>
      </c>
      <c r="F9" s="71">
        <v>11694222</v>
      </c>
      <c r="G9" s="71">
        <v>12082935</v>
      </c>
      <c r="H9" s="71">
        <v>42970780</v>
      </c>
      <c r="I9" s="71">
        <v>10898217</v>
      </c>
      <c r="J9" s="71">
        <v>11034615</v>
      </c>
      <c r="K9" s="71">
        <v>13247246</v>
      </c>
      <c r="L9" s="71">
        <v>17665848</v>
      </c>
      <c r="M9" s="71">
        <v>10695187</v>
      </c>
      <c r="N9" s="71">
        <v>13974930</v>
      </c>
      <c r="O9" s="71">
        <v>11828924</v>
      </c>
      <c r="P9" s="71">
        <v>11046285</v>
      </c>
      <c r="Q9" s="71">
        <v>34168016</v>
      </c>
      <c r="R9" s="71">
        <v>24463261</v>
      </c>
      <c r="S9" s="71">
        <v>7650147</v>
      </c>
      <c r="T9" s="71">
        <v>16142227</v>
      </c>
      <c r="U9" s="71">
        <v>17008148</v>
      </c>
      <c r="V9" s="71">
        <v>25938028</v>
      </c>
      <c r="W9" s="71">
        <v>17164991</v>
      </c>
      <c r="X9" s="71">
        <v>25536314</v>
      </c>
      <c r="Y9" s="71">
        <v>19421146</v>
      </c>
      <c r="Z9" s="71">
        <v>30537398</v>
      </c>
      <c r="AA9" s="71">
        <v>12100434</v>
      </c>
      <c r="AB9" s="71">
        <v>15466812</v>
      </c>
      <c r="AC9" s="71">
        <v>13954671</v>
      </c>
      <c r="AD9" s="71">
        <v>23455581</v>
      </c>
      <c r="AE9" s="71">
        <v>18235717</v>
      </c>
      <c r="AF9" s="71">
        <v>10654304</v>
      </c>
      <c r="AG9" s="71">
        <v>11530570</v>
      </c>
      <c r="AH9" s="71">
        <v>17591138</v>
      </c>
      <c r="AI9" s="71">
        <v>28091702</v>
      </c>
      <c r="AJ9" s="71">
        <v>21178759</v>
      </c>
      <c r="AK9" s="71">
        <v>23261554</v>
      </c>
      <c r="AL9" s="71">
        <v>29749556</v>
      </c>
      <c r="AM9" s="71">
        <v>9810515</v>
      </c>
      <c r="AN9" s="71">
        <v>35048190</v>
      </c>
      <c r="AO9" s="71">
        <v>19338999</v>
      </c>
      <c r="AP9" s="71">
        <v>19127413</v>
      </c>
      <c r="AQ9" s="71">
        <v>12403842</v>
      </c>
      <c r="AR9" s="71">
        <v>7497065</v>
      </c>
      <c r="AS9" s="71">
        <v>6302339</v>
      </c>
      <c r="AT9" s="71">
        <v>6001259</v>
      </c>
      <c r="AU9" s="71">
        <v>8648275</v>
      </c>
      <c r="AV9" s="71">
        <v>10791623</v>
      </c>
      <c r="AW9" s="71">
        <v>7235965</v>
      </c>
      <c r="AX9" s="71">
        <v>5589376</v>
      </c>
      <c r="AY9" s="71">
        <v>5874681</v>
      </c>
      <c r="AZ9" s="71">
        <v>5174544</v>
      </c>
      <c r="BA9" s="71">
        <v>5426915</v>
      </c>
      <c r="BB9" s="71">
        <v>5299419</v>
      </c>
      <c r="BC9" s="71">
        <v>5144986</v>
      </c>
      <c r="BD9" s="71">
        <v>12198441</v>
      </c>
      <c r="BE9" s="71">
        <v>16393801</v>
      </c>
      <c r="BF9" s="71">
        <v>230837609</v>
      </c>
      <c r="BG9" s="71">
        <v>19333359</v>
      </c>
      <c r="BH9" s="71">
        <v>11793510</v>
      </c>
      <c r="BI9" s="71"/>
      <c r="BJ9" s="71">
        <v>207635174</v>
      </c>
      <c r="BK9" s="71">
        <v>2642714</v>
      </c>
      <c r="BL9" s="71">
        <v>4444673</v>
      </c>
      <c r="BM9" s="71">
        <v>135502488</v>
      </c>
      <c r="BN9" s="71">
        <v>20814087</v>
      </c>
      <c r="BO9" s="71">
        <v>25576246</v>
      </c>
      <c r="BP9" s="71">
        <v>69674813</v>
      </c>
      <c r="BQ9" s="71"/>
      <c r="BR9" s="154"/>
      <c r="BS9" s="113"/>
      <c r="BT9" s="73"/>
      <c r="BU9" s="73"/>
      <c r="BV9" s="73"/>
      <c r="BW9" s="99">
        <f t="shared" si="0"/>
        <v>1584764183</v>
      </c>
    </row>
    <row r="10" spans="2:75" ht="13.5" customHeight="1">
      <c r="B10" s="218" t="s">
        <v>576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>
        <v>1207005</v>
      </c>
      <c r="BM10" s="71"/>
      <c r="BN10" s="71"/>
      <c r="BO10" s="71"/>
      <c r="BP10" s="71"/>
      <c r="BQ10" s="71"/>
      <c r="BR10" s="154"/>
      <c r="BS10" s="113"/>
      <c r="BT10" s="73"/>
      <c r="BU10" s="73"/>
      <c r="BV10" s="73"/>
      <c r="BW10" s="99">
        <f t="shared" si="0"/>
        <v>1207005</v>
      </c>
    </row>
    <row r="11" spans="2:75" ht="12.75">
      <c r="B11" s="218" t="s">
        <v>877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>
        <v>14786100</v>
      </c>
      <c r="BF11" s="73">
        <v>76912800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158"/>
      <c r="BS11" s="73"/>
      <c r="BT11" s="73"/>
      <c r="BU11" s="73"/>
      <c r="BV11" s="73"/>
      <c r="BW11" s="99">
        <f t="shared" si="0"/>
        <v>91698900</v>
      </c>
    </row>
    <row r="12" spans="2:75" ht="13.5" thickBot="1">
      <c r="B12" s="220" t="s">
        <v>353</v>
      </c>
      <c r="C12" s="76">
        <f aca="true" t="shared" si="1" ref="C12:AH12">SUM(C5:C11)</f>
        <v>37516573</v>
      </c>
      <c r="D12" s="76">
        <f t="shared" si="1"/>
        <v>25885022</v>
      </c>
      <c r="E12" s="76">
        <f t="shared" si="1"/>
        <v>17559622</v>
      </c>
      <c r="F12" s="76">
        <f t="shared" si="1"/>
        <v>23342104</v>
      </c>
      <c r="G12" s="76">
        <f t="shared" si="1"/>
        <v>20632135</v>
      </c>
      <c r="H12" s="76">
        <f t="shared" si="1"/>
        <v>80728598</v>
      </c>
      <c r="I12" s="76">
        <f t="shared" si="1"/>
        <v>17120203</v>
      </c>
      <c r="J12" s="76">
        <f t="shared" si="1"/>
        <v>22263095</v>
      </c>
      <c r="K12" s="76">
        <f t="shared" si="1"/>
        <v>38793710</v>
      </c>
      <c r="L12" s="76">
        <f t="shared" si="1"/>
        <v>53113181</v>
      </c>
      <c r="M12" s="76">
        <f t="shared" si="1"/>
        <v>31551713</v>
      </c>
      <c r="N12" s="76">
        <f t="shared" si="1"/>
        <v>42599233</v>
      </c>
      <c r="O12" s="76">
        <f t="shared" si="1"/>
        <v>37666036</v>
      </c>
      <c r="P12" s="76">
        <f t="shared" si="1"/>
        <v>35115091</v>
      </c>
      <c r="Q12" s="76">
        <f t="shared" si="1"/>
        <v>137319253</v>
      </c>
      <c r="R12" s="76">
        <f t="shared" si="1"/>
        <v>82807364</v>
      </c>
      <c r="S12" s="76">
        <f t="shared" si="1"/>
        <v>24795454</v>
      </c>
      <c r="T12" s="76">
        <f t="shared" si="1"/>
        <v>51931520</v>
      </c>
      <c r="U12" s="76">
        <f t="shared" si="1"/>
        <v>59918197</v>
      </c>
      <c r="V12" s="76">
        <f t="shared" si="1"/>
        <v>84422459</v>
      </c>
      <c r="W12" s="76">
        <f t="shared" si="1"/>
        <v>56281404</v>
      </c>
      <c r="X12" s="76">
        <f t="shared" si="1"/>
        <v>91967518</v>
      </c>
      <c r="Y12" s="76">
        <f t="shared" si="1"/>
        <v>66547972</v>
      </c>
      <c r="Z12" s="76">
        <f t="shared" si="1"/>
        <v>108315265</v>
      </c>
      <c r="AA12" s="76">
        <f t="shared" si="1"/>
        <v>37967923</v>
      </c>
      <c r="AB12" s="76">
        <f t="shared" si="1"/>
        <v>47596354</v>
      </c>
      <c r="AC12" s="76">
        <f t="shared" si="1"/>
        <v>45586325</v>
      </c>
      <c r="AD12" s="76">
        <f t="shared" si="1"/>
        <v>86627852</v>
      </c>
      <c r="AE12" s="76">
        <f t="shared" si="1"/>
        <v>62439894</v>
      </c>
      <c r="AF12" s="76">
        <f t="shared" si="1"/>
        <v>32055795</v>
      </c>
      <c r="AG12" s="76">
        <f t="shared" si="1"/>
        <v>34557523</v>
      </c>
      <c r="AH12" s="76">
        <f t="shared" si="1"/>
        <v>58411444</v>
      </c>
      <c r="AI12" s="76">
        <f aca="true" t="shared" si="2" ref="AI12:BN12">SUM(AI5:AI11)</f>
        <v>94574207</v>
      </c>
      <c r="AJ12" s="76">
        <f t="shared" si="2"/>
        <v>65549672</v>
      </c>
      <c r="AK12" s="76">
        <f t="shared" si="2"/>
        <v>85983151</v>
      </c>
      <c r="AL12" s="76">
        <f t="shared" si="2"/>
        <v>108542097</v>
      </c>
      <c r="AM12" s="76">
        <f t="shared" si="2"/>
        <v>31840965</v>
      </c>
      <c r="AN12" s="76">
        <f t="shared" si="2"/>
        <v>129129672</v>
      </c>
      <c r="AO12" s="76">
        <f t="shared" si="2"/>
        <v>67898901</v>
      </c>
      <c r="AP12" s="76">
        <f t="shared" si="2"/>
        <v>63758588</v>
      </c>
      <c r="AQ12" s="76">
        <f t="shared" si="2"/>
        <v>41870551</v>
      </c>
      <c r="AR12" s="76">
        <f t="shared" si="2"/>
        <v>13301883</v>
      </c>
      <c r="AS12" s="76">
        <f t="shared" si="2"/>
        <v>11173729</v>
      </c>
      <c r="AT12" s="76">
        <f t="shared" si="2"/>
        <v>11905447</v>
      </c>
      <c r="AU12" s="76">
        <f t="shared" si="2"/>
        <v>14136001</v>
      </c>
      <c r="AV12" s="76">
        <f t="shared" si="2"/>
        <v>19309608</v>
      </c>
      <c r="AW12" s="76">
        <f t="shared" si="2"/>
        <v>16511757</v>
      </c>
      <c r="AX12" s="76">
        <f t="shared" si="2"/>
        <v>10309362</v>
      </c>
      <c r="AY12" s="76">
        <f t="shared" si="2"/>
        <v>11615823</v>
      </c>
      <c r="AZ12" s="76">
        <f t="shared" si="2"/>
        <v>8417916</v>
      </c>
      <c r="BA12" s="76">
        <f t="shared" si="2"/>
        <v>9301220</v>
      </c>
      <c r="BB12" s="76">
        <f t="shared" si="2"/>
        <v>8695234</v>
      </c>
      <c r="BC12" s="76">
        <f t="shared" si="2"/>
        <v>8457786</v>
      </c>
      <c r="BD12" s="76">
        <f t="shared" si="2"/>
        <v>21823938</v>
      </c>
      <c r="BE12" s="76">
        <f t="shared" si="2"/>
        <v>55844845</v>
      </c>
      <c r="BF12" s="76">
        <f t="shared" si="2"/>
        <v>368451076</v>
      </c>
      <c r="BG12" s="76">
        <f t="shared" si="2"/>
        <v>53580370</v>
      </c>
      <c r="BH12" s="76">
        <f t="shared" si="2"/>
        <v>25282057</v>
      </c>
      <c r="BI12" s="76"/>
      <c r="BJ12" s="76">
        <f t="shared" si="2"/>
        <v>625345040</v>
      </c>
      <c r="BK12" s="76">
        <f t="shared" si="2"/>
        <v>4979260</v>
      </c>
      <c r="BL12" s="76">
        <f t="shared" si="2"/>
        <v>36525295</v>
      </c>
      <c r="BM12" s="76">
        <f t="shared" si="2"/>
        <v>251946439</v>
      </c>
      <c r="BN12" s="76">
        <f t="shared" si="2"/>
        <v>38345052</v>
      </c>
      <c r="BO12" s="76">
        <f>SUM(BO5:BO11)</f>
        <v>124974912</v>
      </c>
      <c r="BP12" s="76">
        <f>SUM(BP5:BP11)</f>
        <v>140947257</v>
      </c>
      <c r="BQ12" s="76"/>
      <c r="BR12" s="76"/>
      <c r="BS12" s="119"/>
      <c r="BT12" s="119"/>
      <c r="BU12" s="119"/>
      <c r="BV12" s="119"/>
      <c r="BW12" s="68">
        <f t="shared" si="0"/>
        <v>4233764943</v>
      </c>
    </row>
    <row r="13" spans="2:75" ht="13.5" thickBot="1">
      <c r="B13" s="353" t="s">
        <v>1083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5"/>
    </row>
    <row r="14" spans="2:75" ht="13.5" customHeight="1">
      <c r="B14" s="217" t="s">
        <v>577</v>
      </c>
      <c r="C14" s="69">
        <v>9721</v>
      </c>
      <c r="D14" s="69">
        <v>18000</v>
      </c>
      <c r="E14" s="69">
        <v>260000</v>
      </c>
      <c r="F14" s="69">
        <v>65000</v>
      </c>
      <c r="G14" s="69">
        <v>18749</v>
      </c>
      <c r="H14" s="69">
        <v>20000</v>
      </c>
      <c r="I14" s="69">
        <v>4860</v>
      </c>
      <c r="J14" s="69"/>
      <c r="K14" s="69">
        <v>104945</v>
      </c>
      <c r="L14" s="69">
        <v>377048</v>
      </c>
      <c r="M14" s="69">
        <v>247730</v>
      </c>
      <c r="N14" s="69">
        <v>183200</v>
      </c>
      <c r="O14" s="69">
        <v>195437</v>
      </c>
      <c r="P14" s="69">
        <v>158894</v>
      </c>
      <c r="Q14" s="69">
        <v>871263</v>
      </c>
      <c r="R14" s="69">
        <v>489507</v>
      </c>
      <c r="S14" s="69">
        <v>237649</v>
      </c>
      <c r="T14" s="69">
        <v>158631</v>
      </c>
      <c r="U14" s="69">
        <v>116864</v>
      </c>
      <c r="V14" s="69">
        <v>484928</v>
      </c>
      <c r="W14" s="69">
        <v>165679</v>
      </c>
      <c r="X14" s="69">
        <v>477369</v>
      </c>
      <c r="Y14" s="69">
        <v>688701</v>
      </c>
      <c r="Z14" s="69">
        <v>521340</v>
      </c>
      <c r="AA14" s="69">
        <v>236988</v>
      </c>
      <c r="AB14" s="69">
        <v>330242</v>
      </c>
      <c r="AC14" s="69">
        <v>471183</v>
      </c>
      <c r="AD14" s="69">
        <v>680115</v>
      </c>
      <c r="AE14" s="69">
        <v>352243</v>
      </c>
      <c r="AF14" s="69">
        <v>219001</v>
      </c>
      <c r="AG14" s="69">
        <v>316755</v>
      </c>
      <c r="AH14" s="69">
        <v>436770</v>
      </c>
      <c r="AI14" s="69">
        <v>644416</v>
      </c>
      <c r="AJ14" s="69">
        <v>188497</v>
      </c>
      <c r="AK14" s="69">
        <v>299796</v>
      </c>
      <c r="AL14" s="69">
        <v>354018</v>
      </c>
      <c r="AM14" s="69">
        <v>205655</v>
      </c>
      <c r="AN14" s="69">
        <v>460717</v>
      </c>
      <c r="AO14" s="69">
        <v>249118</v>
      </c>
      <c r="AP14" s="69">
        <v>374723</v>
      </c>
      <c r="AQ14" s="69">
        <v>267884</v>
      </c>
      <c r="AR14" s="69">
        <v>19176</v>
      </c>
      <c r="AS14" s="69">
        <v>20008</v>
      </c>
      <c r="AT14" s="69">
        <v>27444</v>
      </c>
      <c r="AU14" s="69">
        <v>42521</v>
      </c>
      <c r="AV14" s="69">
        <v>14583</v>
      </c>
      <c r="AW14" s="69">
        <v>14983</v>
      </c>
      <c r="AX14" s="69">
        <v>10121</v>
      </c>
      <c r="AY14" s="69">
        <v>22450</v>
      </c>
      <c r="AZ14" s="69">
        <v>5500</v>
      </c>
      <c r="BA14" s="69">
        <v>4300</v>
      </c>
      <c r="BB14" s="69">
        <v>3916</v>
      </c>
      <c r="BC14" s="69">
        <v>4710</v>
      </c>
      <c r="BD14" s="69">
        <v>15300</v>
      </c>
      <c r="BE14" s="69">
        <v>15300</v>
      </c>
      <c r="BF14" s="69">
        <v>20300</v>
      </c>
      <c r="BG14" s="69">
        <v>1088998</v>
      </c>
      <c r="BH14" s="69">
        <v>15300</v>
      </c>
      <c r="BI14" s="69"/>
      <c r="BJ14" s="69">
        <v>146172048</v>
      </c>
      <c r="BK14" s="69">
        <v>133000</v>
      </c>
      <c r="BL14" s="69">
        <v>449250</v>
      </c>
      <c r="BM14" s="69">
        <v>5114428</v>
      </c>
      <c r="BN14" s="69">
        <v>3736408</v>
      </c>
      <c r="BO14" s="69">
        <v>2154384</v>
      </c>
      <c r="BP14" s="69">
        <v>10947077</v>
      </c>
      <c r="BQ14" s="69"/>
      <c r="BR14" s="160"/>
      <c r="BS14" s="143"/>
      <c r="BT14" s="81"/>
      <c r="BU14" s="81"/>
      <c r="BV14" s="81"/>
      <c r="BW14" s="100">
        <f aca="true" t="shared" si="3" ref="BW14:BW21">SUM(C14:BV14)</f>
        <v>182015141</v>
      </c>
    </row>
    <row r="15" spans="2:75" ht="12.75">
      <c r="B15" s="218" t="s">
        <v>578</v>
      </c>
      <c r="C15" s="71">
        <v>636769</v>
      </c>
      <c r="D15" s="71">
        <v>46000</v>
      </c>
      <c r="E15" s="71">
        <v>95000</v>
      </c>
      <c r="F15" s="71">
        <v>510000</v>
      </c>
      <c r="G15" s="71">
        <v>32340</v>
      </c>
      <c r="H15" s="71">
        <v>99294</v>
      </c>
      <c r="I15" s="71">
        <v>29165</v>
      </c>
      <c r="J15" s="71"/>
      <c r="K15" s="71">
        <v>44790</v>
      </c>
      <c r="L15" s="71">
        <v>165068</v>
      </c>
      <c r="M15" s="71">
        <v>50808</v>
      </c>
      <c r="N15" s="71">
        <v>72287</v>
      </c>
      <c r="O15" s="71">
        <v>219500</v>
      </c>
      <c r="P15" s="71">
        <v>110834</v>
      </c>
      <c r="Q15" s="71">
        <v>685499</v>
      </c>
      <c r="R15" s="71">
        <v>169652</v>
      </c>
      <c r="S15" s="71">
        <v>141546</v>
      </c>
      <c r="T15" s="71">
        <v>29726</v>
      </c>
      <c r="U15" s="71">
        <v>76547</v>
      </c>
      <c r="V15" s="71">
        <v>206938</v>
      </c>
      <c r="W15" s="71">
        <v>131871</v>
      </c>
      <c r="X15" s="71">
        <v>437729</v>
      </c>
      <c r="Y15" s="71">
        <v>378948</v>
      </c>
      <c r="Z15" s="71">
        <v>244610</v>
      </c>
      <c r="AA15" s="71">
        <v>107071</v>
      </c>
      <c r="AB15" s="71">
        <v>94664</v>
      </c>
      <c r="AC15" s="71">
        <v>99466</v>
      </c>
      <c r="AD15" s="71">
        <v>124508</v>
      </c>
      <c r="AE15" s="71">
        <v>165501</v>
      </c>
      <c r="AF15" s="71">
        <v>116160</v>
      </c>
      <c r="AG15" s="71">
        <v>655343</v>
      </c>
      <c r="AH15" s="71">
        <v>195131</v>
      </c>
      <c r="AI15" s="71">
        <v>153329</v>
      </c>
      <c r="AJ15" s="71">
        <v>210411</v>
      </c>
      <c r="AK15" s="71">
        <v>79363</v>
      </c>
      <c r="AL15" s="71">
        <v>106071</v>
      </c>
      <c r="AM15" s="71">
        <v>87961</v>
      </c>
      <c r="AN15" s="71">
        <v>662235</v>
      </c>
      <c r="AO15" s="71">
        <v>180065</v>
      </c>
      <c r="AP15" s="71">
        <v>174868</v>
      </c>
      <c r="AQ15" s="71">
        <v>73807</v>
      </c>
      <c r="AR15" s="71">
        <v>104242</v>
      </c>
      <c r="AS15" s="71">
        <v>71389</v>
      </c>
      <c r="AT15" s="71">
        <v>80985</v>
      </c>
      <c r="AU15" s="71">
        <v>108794</v>
      </c>
      <c r="AV15" s="71">
        <v>461087</v>
      </c>
      <c r="AW15" s="71">
        <v>239729</v>
      </c>
      <c r="AX15" s="71">
        <v>110763</v>
      </c>
      <c r="AY15" s="71">
        <v>318000</v>
      </c>
      <c r="AZ15" s="71">
        <v>70800</v>
      </c>
      <c r="BA15" s="71"/>
      <c r="BB15" s="71">
        <v>50000</v>
      </c>
      <c r="BC15" s="71">
        <v>45000</v>
      </c>
      <c r="BD15" s="71">
        <v>157000</v>
      </c>
      <c r="BE15" s="71">
        <v>734300</v>
      </c>
      <c r="BF15" s="71">
        <v>274100</v>
      </c>
      <c r="BG15" s="71">
        <v>503000</v>
      </c>
      <c r="BH15" s="71">
        <v>131400</v>
      </c>
      <c r="BI15" s="71"/>
      <c r="BJ15" s="71">
        <v>26437400</v>
      </c>
      <c r="BK15" s="71">
        <v>48000</v>
      </c>
      <c r="BL15" s="71">
        <v>552378</v>
      </c>
      <c r="BM15" s="71">
        <v>355527</v>
      </c>
      <c r="BN15" s="71">
        <v>1465000</v>
      </c>
      <c r="BO15" s="71">
        <v>1479368</v>
      </c>
      <c r="BP15" s="71">
        <v>5417733</v>
      </c>
      <c r="BQ15" s="71"/>
      <c r="BR15" s="159"/>
      <c r="BS15" s="73"/>
      <c r="BT15" s="73"/>
      <c r="BU15" s="73"/>
      <c r="BV15" s="73"/>
      <c r="BW15" s="99">
        <f t="shared" si="3"/>
        <v>47116870</v>
      </c>
    </row>
    <row r="16" spans="2:75" ht="12.75">
      <c r="B16" s="218" t="s">
        <v>579</v>
      </c>
      <c r="C16" s="71"/>
      <c r="D16" s="71"/>
      <c r="E16" s="71"/>
      <c r="F16" s="71"/>
      <c r="G16" s="71"/>
      <c r="H16" s="71"/>
      <c r="I16" s="71"/>
      <c r="J16" s="71"/>
      <c r="K16" s="71">
        <v>28813</v>
      </c>
      <c r="L16" s="71">
        <v>92305</v>
      </c>
      <c r="M16" s="71">
        <v>156265</v>
      </c>
      <c r="N16" s="71">
        <v>88871</v>
      </c>
      <c r="O16" s="71">
        <v>41249</v>
      </c>
      <c r="P16" s="71">
        <v>78980</v>
      </c>
      <c r="Q16" s="71">
        <v>247257</v>
      </c>
      <c r="R16" s="71">
        <v>117859</v>
      </c>
      <c r="S16" s="71">
        <v>17188</v>
      </c>
      <c r="T16" s="71">
        <v>55404</v>
      </c>
      <c r="U16" s="71">
        <v>17491</v>
      </c>
      <c r="V16" s="71">
        <v>411285</v>
      </c>
      <c r="W16" s="71">
        <v>49471</v>
      </c>
      <c r="X16" s="71">
        <v>150767</v>
      </c>
      <c r="Y16" s="71">
        <v>75310</v>
      </c>
      <c r="Z16" s="71">
        <v>174099</v>
      </c>
      <c r="AA16" s="71">
        <v>168440</v>
      </c>
      <c r="AB16" s="71">
        <v>54438</v>
      </c>
      <c r="AC16" s="71">
        <v>64496</v>
      </c>
      <c r="AD16" s="71">
        <v>220831</v>
      </c>
      <c r="AE16" s="71">
        <v>119003</v>
      </c>
      <c r="AF16" s="71">
        <v>145453</v>
      </c>
      <c r="AG16" s="71">
        <v>42464</v>
      </c>
      <c r="AH16" s="71">
        <v>170867</v>
      </c>
      <c r="AI16" s="71">
        <v>188241</v>
      </c>
      <c r="AJ16" s="71">
        <v>49034</v>
      </c>
      <c r="AK16" s="71">
        <v>196713</v>
      </c>
      <c r="AL16" s="71">
        <v>71999</v>
      </c>
      <c r="AM16" s="71">
        <v>5306</v>
      </c>
      <c r="AN16" s="71">
        <v>457504</v>
      </c>
      <c r="AO16" s="71">
        <v>56110</v>
      </c>
      <c r="AP16" s="71">
        <v>217131</v>
      </c>
      <c r="AQ16" s="71">
        <v>44889</v>
      </c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>
        <v>579010</v>
      </c>
      <c r="BH16" s="71">
        <v>30033</v>
      </c>
      <c r="BI16" s="71"/>
      <c r="BJ16" s="71">
        <v>7956700</v>
      </c>
      <c r="BK16" s="71">
        <v>33000</v>
      </c>
      <c r="BL16" s="71">
        <v>415721</v>
      </c>
      <c r="BM16" s="71">
        <v>650824</v>
      </c>
      <c r="BN16" s="71">
        <v>271000</v>
      </c>
      <c r="BO16" s="71">
        <v>1134519</v>
      </c>
      <c r="BP16" s="71">
        <v>3437116</v>
      </c>
      <c r="BQ16" s="71"/>
      <c r="BR16" s="153"/>
      <c r="BS16" s="73"/>
      <c r="BT16" s="73"/>
      <c r="BU16" s="73"/>
      <c r="BV16" s="73"/>
      <c r="BW16" s="99">
        <f t="shared" si="3"/>
        <v>18583456</v>
      </c>
    </row>
    <row r="17" spans="1:75" ht="12.75">
      <c r="A17" t="s">
        <v>596</v>
      </c>
      <c r="B17" s="218" t="s">
        <v>580</v>
      </c>
      <c r="C17" s="71"/>
      <c r="D17" s="71"/>
      <c r="E17" s="71"/>
      <c r="F17" s="71"/>
      <c r="G17" s="71"/>
      <c r="H17" s="71"/>
      <c r="I17" s="71"/>
      <c r="J17" s="71"/>
      <c r="K17" s="71">
        <v>17186</v>
      </c>
      <c r="L17" s="71">
        <v>83340</v>
      </c>
      <c r="M17" s="71">
        <v>25077</v>
      </c>
      <c r="N17" s="71">
        <v>39932</v>
      </c>
      <c r="O17" s="71">
        <v>78864</v>
      </c>
      <c r="P17" s="71">
        <v>17979</v>
      </c>
      <c r="Q17" s="71">
        <v>66760</v>
      </c>
      <c r="R17" s="71">
        <v>98748</v>
      </c>
      <c r="S17" s="71">
        <v>13143</v>
      </c>
      <c r="T17" s="71">
        <v>22043</v>
      </c>
      <c r="U17" s="71">
        <v>4044</v>
      </c>
      <c r="V17" s="71">
        <v>71924</v>
      </c>
      <c r="W17" s="71">
        <v>40470</v>
      </c>
      <c r="X17" s="71">
        <v>10111</v>
      </c>
      <c r="Y17" s="71">
        <v>24947</v>
      </c>
      <c r="Z17" s="71">
        <v>82194</v>
      </c>
      <c r="AA17" s="71">
        <v>28107</v>
      </c>
      <c r="AB17" s="71">
        <v>38642</v>
      </c>
      <c r="AC17" s="71">
        <v>28079</v>
      </c>
      <c r="AD17" s="71">
        <v>40680</v>
      </c>
      <c r="AE17" s="71">
        <v>53229</v>
      </c>
      <c r="AF17" s="71">
        <v>68030</v>
      </c>
      <c r="AG17" s="71">
        <v>51361</v>
      </c>
      <c r="AH17" s="71">
        <v>33363</v>
      </c>
      <c r="AI17" s="71">
        <v>152507</v>
      </c>
      <c r="AJ17" s="71">
        <v>24740</v>
      </c>
      <c r="AK17" s="71">
        <v>41955</v>
      </c>
      <c r="AL17" s="71">
        <v>51384</v>
      </c>
      <c r="AM17" s="71"/>
      <c r="AN17" s="71">
        <v>42456</v>
      </c>
      <c r="AO17" s="71">
        <v>7582</v>
      </c>
      <c r="AP17" s="71">
        <v>17004</v>
      </c>
      <c r="AQ17" s="71">
        <v>59144</v>
      </c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>
        <v>363000</v>
      </c>
      <c r="BH17" s="71"/>
      <c r="BI17" s="71"/>
      <c r="BJ17" s="71">
        <v>5226800</v>
      </c>
      <c r="BK17" s="71">
        <v>55000</v>
      </c>
      <c r="BL17" s="71">
        <v>552000</v>
      </c>
      <c r="BM17" s="71">
        <v>545544</v>
      </c>
      <c r="BN17" s="71">
        <v>268600</v>
      </c>
      <c r="BO17" s="71">
        <v>1021900</v>
      </c>
      <c r="BP17" s="71">
        <v>1793189</v>
      </c>
      <c r="BQ17" s="71"/>
      <c r="BR17" s="73"/>
      <c r="BS17" s="113"/>
      <c r="BT17" s="73"/>
      <c r="BU17" s="73"/>
      <c r="BV17" s="73"/>
      <c r="BW17" s="99">
        <f t="shared" si="3"/>
        <v>11261058</v>
      </c>
    </row>
    <row r="18" spans="2:75" ht="24">
      <c r="B18" s="218" t="s">
        <v>592</v>
      </c>
      <c r="C18" s="71"/>
      <c r="D18" s="71"/>
      <c r="E18" s="71"/>
      <c r="F18" s="71"/>
      <c r="G18" s="71"/>
      <c r="H18" s="71"/>
      <c r="I18" s="71"/>
      <c r="J18" s="71"/>
      <c r="K18" s="71">
        <v>1011</v>
      </c>
      <c r="L18" s="71">
        <v>9155</v>
      </c>
      <c r="M18" s="71">
        <v>629</v>
      </c>
      <c r="N18" s="71">
        <v>1011</v>
      </c>
      <c r="O18" s="71">
        <v>4044</v>
      </c>
      <c r="P18" s="71">
        <v>7931</v>
      </c>
      <c r="Q18" s="71">
        <v>17590</v>
      </c>
      <c r="R18" s="71">
        <v>20926</v>
      </c>
      <c r="S18" s="71">
        <v>5055</v>
      </c>
      <c r="T18" s="71">
        <v>4652</v>
      </c>
      <c r="U18" s="73"/>
      <c r="V18" s="73"/>
      <c r="W18" s="71">
        <v>56818</v>
      </c>
      <c r="X18" s="73"/>
      <c r="Y18" s="71">
        <v>38923</v>
      </c>
      <c r="Z18" s="71">
        <v>80177</v>
      </c>
      <c r="AA18" s="71">
        <v>7683</v>
      </c>
      <c r="AB18" s="71">
        <v>27067</v>
      </c>
      <c r="AC18" s="71">
        <v>13253</v>
      </c>
      <c r="AD18" s="71">
        <v>16777</v>
      </c>
      <c r="AE18" s="71">
        <v>14012</v>
      </c>
      <c r="AF18" s="71">
        <v>8957</v>
      </c>
      <c r="AG18" s="71">
        <v>7056</v>
      </c>
      <c r="AH18" s="71">
        <v>19210</v>
      </c>
      <c r="AI18" s="71">
        <v>28436</v>
      </c>
      <c r="AJ18" s="71">
        <v>3033</v>
      </c>
      <c r="AK18" s="71">
        <v>9099</v>
      </c>
      <c r="AL18" s="71">
        <v>18774</v>
      </c>
      <c r="AM18" s="71">
        <v>14658</v>
      </c>
      <c r="AN18" s="71">
        <v>70010</v>
      </c>
      <c r="AO18" s="73"/>
      <c r="AP18" s="71">
        <v>758</v>
      </c>
      <c r="AQ18" s="73"/>
      <c r="AR18" s="73"/>
      <c r="AS18" s="71"/>
      <c r="AT18" s="71">
        <v>7502</v>
      </c>
      <c r="AU18" s="73"/>
      <c r="AV18" s="73"/>
      <c r="AW18" s="71"/>
      <c r="AX18" s="71"/>
      <c r="AY18" s="73"/>
      <c r="AZ18" s="73"/>
      <c r="BA18" s="73"/>
      <c r="BB18" s="73"/>
      <c r="BC18" s="73"/>
      <c r="BD18" s="71"/>
      <c r="BE18" s="73"/>
      <c r="BF18" s="73"/>
      <c r="BG18" s="71">
        <v>250000</v>
      </c>
      <c r="BH18" s="73"/>
      <c r="BI18" s="71"/>
      <c r="BJ18" s="71">
        <v>36570000</v>
      </c>
      <c r="BK18" s="71">
        <v>4000</v>
      </c>
      <c r="BL18" s="71">
        <v>357529</v>
      </c>
      <c r="BM18" s="71">
        <v>46600</v>
      </c>
      <c r="BN18" s="71">
        <v>34400</v>
      </c>
      <c r="BO18" s="71">
        <v>1116575</v>
      </c>
      <c r="BP18" s="71">
        <v>430811</v>
      </c>
      <c r="BQ18" s="71"/>
      <c r="BR18" s="154"/>
      <c r="BS18" s="113"/>
      <c r="BT18" s="73"/>
      <c r="BU18" s="73"/>
      <c r="BV18" s="73"/>
      <c r="BW18" s="99">
        <f t="shared" si="3"/>
        <v>39324122</v>
      </c>
    </row>
    <row r="19" spans="2:75" ht="12.75">
      <c r="B19" s="218" t="s">
        <v>581</v>
      </c>
      <c r="C19" s="71"/>
      <c r="D19" s="71"/>
      <c r="E19" s="71"/>
      <c r="F19" s="71"/>
      <c r="G19" s="71"/>
      <c r="H19" s="71"/>
      <c r="I19" s="71"/>
      <c r="J19" s="71"/>
      <c r="K19" s="71">
        <v>208796</v>
      </c>
      <c r="L19" s="71">
        <v>1016174</v>
      </c>
      <c r="M19" s="71">
        <v>561302</v>
      </c>
      <c r="N19" s="71">
        <v>433237</v>
      </c>
      <c r="O19" s="71">
        <v>300907</v>
      </c>
      <c r="P19" s="71">
        <v>526806</v>
      </c>
      <c r="Q19" s="71">
        <v>623347</v>
      </c>
      <c r="R19" s="71">
        <v>722217</v>
      </c>
      <c r="S19" s="71">
        <v>272982</v>
      </c>
      <c r="T19" s="71">
        <v>835435</v>
      </c>
      <c r="U19" s="71">
        <v>528509</v>
      </c>
      <c r="V19" s="71">
        <v>767171</v>
      </c>
      <c r="W19" s="71">
        <v>564313</v>
      </c>
      <c r="X19" s="71">
        <v>491490</v>
      </c>
      <c r="Y19" s="71">
        <v>647942</v>
      </c>
      <c r="Z19" s="71">
        <v>860664</v>
      </c>
      <c r="AA19" s="71">
        <v>475424</v>
      </c>
      <c r="AB19" s="71">
        <v>541368</v>
      </c>
      <c r="AC19" s="71">
        <v>386956</v>
      </c>
      <c r="AD19" s="71">
        <v>374957</v>
      </c>
      <c r="AE19" s="71">
        <v>364166</v>
      </c>
      <c r="AF19" s="71">
        <v>365717</v>
      </c>
      <c r="AG19" s="71">
        <v>720174</v>
      </c>
      <c r="AH19" s="71">
        <v>583918</v>
      </c>
      <c r="AI19" s="71">
        <v>933391</v>
      </c>
      <c r="AJ19" s="71">
        <v>788037</v>
      </c>
      <c r="AK19" s="71">
        <v>510204</v>
      </c>
      <c r="AL19" s="71">
        <v>399589</v>
      </c>
      <c r="AM19" s="71">
        <v>515032</v>
      </c>
      <c r="AN19" s="71">
        <v>679713</v>
      </c>
      <c r="AO19" s="71">
        <v>490995</v>
      </c>
      <c r="AP19" s="71">
        <v>375922</v>
      </c>
      <c r="AQ19" s="71">
        <v>797775</v>
      </c>
      <c r="AR19" s="71"/>
      <c r="AS19" s="73"/>
      <c r="AT19" s="71"/>
      <c r="AU19" s="71"/>
      <c r="AV19" s="71"/>
      <c r="AW19" s="73"/>
      <c r="AX19" s="73"/>
      <c r="AY19" s="71"/>
      <c r="AZ19" s="71"/>
      <c r="BA19" s="71"/>
      <c r="BB19" s="71"/>
      <c r="BC19" s="71"/>
      <c r="BD19" s="71"/>
      <c r="BE19" s="71"/>
      <c r="BF19" s="71"/>
      <c r="BG19" s="71">
        <v>1373455</v>
      </c>
      <c r="BH19" s="71"/>
      <c r="BI19" s="71"/>
      <c r="BJ19" s="71">
        <v>20104700</v>
      </c>
      <c r="BK19" s="71">
        <v>47000</v>
      </c>
      <c r="BL19" s="71">
        <v>458000</v>
      </c>
      <c r="BM19" s="71">
        <v>3217945</v>
      </c>
      <c r="BN19" s="71">
        <v>435000</v>
      </c>
      <c r="BO19" s="71">
        <v>6059741</v>
      </c>
      <c r="BP19" s="71">
        <v>20739167</v>
      </c>
      <c r="BQ19" s="71"/>
      <c r="BR19" s="158"/>
      <c r="BS19" s="73"/>
      <c r="BT19" s="73"/>
      <c r="BU19" s="73"/>
      <c r="BV19" s="73"/>
      <c r="BW19" s="99">
        <f t="shared" si="3"/>
        <v>71099638</v>
      </c>
    </row>
    <row r="20" spans="2:75" ht="24">
      <c r="B20" s="218" t="s">
        <v>582</v>
      </c>
      <c r="C20" s="71">
        <v>68000</v>
      </c>
      <c r="D20" s="71">
        <v>12000</v>
      </c>
      <c r="E20" s="73"/>
      <c r="F20" s="71">
        <v>25000</v>
      </c>
      <c r="G20" s="154"/>
      <c r="H20" s="73"/>
      <c r="I20" s="71">
        <v>9721</v>
      </c>
      <c r="J20" s="71"/>
      <c r="K20" s="71">
        <v>28309</v>
      </c>
      <c r="L20" s="71">
        <v>107878</v>
      </c>
      <c r="M20" s="71">
        <v>11628</v>
      </c>
      <c r="N20" s="71">
        <v>33567</v>
      </c>
      <c r="O20" s="73"/>
      <c r="P20" s="71">
        <v>18342</v>
      </c>
      <c r="Q20" s="71">
        <v>169878</v>
      </c>
      <c r="R20" s="71">
        <v>40443</v>
      </c>
      <c r="S20" s="71">
        <v>121326</v>
      </c>
      <c r="T20" s="71">
        <v>1922</v>
      </c>
      <c r="U20" s="71">
        <v>85639</v>
      </c>
      <c r="V20" s="71">
        <v>203185</v>
      </c>
      <c r="W20" s="71">
        <v>16682</v>
      </c>
      <c r="X20" s="71">
        <v>147006</v>
      </c>
      <c r="Y20" s="71">
        <v>344161</v>
      </c>
      <c r="Z20" s="71">
        <v>57123</v>
      </c>
      <c r="AA20" s="71">
        <v>32353</v>
      </c>
      <c r="AB20" s="71">
        <v>41335</v>
      </c>
      <c r="AC20" s="71">
        <v>27337</v>
      </c>
      <c r="AD20" s="71">
        <v>64995</v>
      </c>
      <c r="AE20" s="71">
        <v>80736</v>
      </c>
      <c r="AF20" s="71">
        <v>68046</v>
      </c>
      <c r="AG20" s="71">
        <v>69258</v>
      </c>
      <c r="AH20" s="71">
        <v>42463</v>
      </c>
      <c r="AI20" s="71">
        <v>258502</v>
      </c>
      <c r="AJ20" s="71">
        <v>606</v>
      </c>
      <c r="AK20" s="71">
        <v>99081</v>
      </c>
      <c r="AL20" s="71">
        <v>71702</v>
      </c>
      <c r="AM20" s="71">
        <v>84418</v>
      </c>
      <c r="AN20" s="71">
        <v>65820</v>
      </c>
      <c r="AO20" s="71">
        <v>80177</v>
      </c>
      <c r="AP20" s="71">
        <v>64555</v>
      </c>
      <c r="AQ20" s="73"/>
      <c r="AR20" s="71">
        <v>2508</v>
      </c>
      <c r="AS20" s="71">
        <v>18501</v>
      </c>
      <c r="AT20" s="71">
        <v>40206</v>
      </c>
      <c r="AU20" s="71">
        <v>8173</v>
      </c>
      <c r="AV20" s="71">
        <v>135320</v>
      </c>
      <c r="AW20" s="71">
        <v>66746</v>
      </c>
      <c r="AX20" s="71">
        <v>20023</v>
      </c>
      <c r="AY20" s="71">
        <v>5000</v>
      </c>
      <c r="AZ20" s="71">
        <v>5100</v>
      </c>
      <c r="BA20" s="71">
        <v>3300</v>
      </c>
      <c r="BB20" s="71">
        <v>3200</v>
      </c>
      <c r="BC20" s="71">
        <v>2100</v>
      </c>
      <c r="BD20" s="71">
        <v>20616</v>
      </c>
      <c r="BE20" s="73"/>
      <c r="BF20" s="71">
        <v>325280</v>
      </c>
      <c r="BG20" s="71">
        <v>500000</v>
      </c>
      <c r="BH20" s="73"/>
      <c r="BI20" s="71"/>
      <c r="BJ20" s="71">
        <v>9642200</v>
      </c>
      <c r="BK20" s="71"/>
      <c r="BL20" s="71">
        <v>225000</v>
      </c>
      <c r="BM20" s="71">
        <v>46100</v>
      </c>
      <c r="BN20" s="71">
        <v>252000</v>
      </c>
      <c r="BO20" s="71">
        <v>2661531</v>
      </c>
      <c r="BP20" s="71">
        <v>4766400</v>
      </c>
      <c r="BQ20" s="71"/>
      <c r="BR20" s="153"/>
      <c r="BS20" s="73"/>
      <c r="BT20" s="73"/>
      <c r="BU20" s="73"/>
      <c r="BV20" s="73"/>
      <c r="BW20" s="99">
        <f t="shared" si="3"/>
        <v>21402498</v>
      </c>
    </row>
    <row r="21" spans="2:75" ht="13.5" thickBot="1">
      <c r="B21" s="220" t="s">
        <v>622</v>
      </c>
      <c r="C21" s="76">
        <f aca="true" t="shared" si="4" ref="C21:AH21">SUM(C14:C20)</f>
        <v>714490</v>
      </c>
      <c r="D21" s="76">
        <f t="shared" si="4"/>
        <v>76000</v>
      </c>
      <c r="E21" s="76">
        <f t="shared" si="4"/>
        <v>355000</v>
      </c>
      <c r="F21" s="76">
        <f t="shared" si="4"/>
        <v>600000</v>
      </c>
      <c r="G21" s="76">
        <f t="shared" si="4"/>
        <v>51089</v>
      </c>
      <c r="H21" s="76">
        <f t="shared" si="4"/>
        <v>119294</v>
      </c>
      <c r="I21" s="76">
        <f t="shared" si="4"/>
        <v>43746</v>
      </c>
      <c r="J21" s="76"/>
      <c r="K21" s="76">
        <f t="shared" si="4"/>
        <v>433850</v>
      </c>
      <c r="L21" s="76">
        <f t="shared" si="4"/>
        <v>1850968</v>
      </c>
      <c r="M21" s="76">
        <f t="shared" si="4"/>
        <v>1053439</v>
      </c>
      <c r="N21" s="76">
        <f t="shared" si="4"/>
        <v>852105</v>
      </c>
      <c r="O21" s="76">
        <f t="shared" si="4"/>
        <v>840001</v>
      </c>
      <c r="P21" s="76">
        <f t="shared" si="4"/>
        <v>919766</v>
      </c>
      <c r="Q21" s="76">
        <f t="shared" si="4"/>
        <v>2681594</v>
      </c>
      <c r="R21" s="76">
        <f t="shared" si="4"/>
        <v>1659352</v>
      </c>
      <c r="S21" s="76">
        <f t="shared" si="4"/>
        <v>808889</v>
      </c>
      <c r="T21" s="76">
        <f t="shared" si="4"/>
        <v>1107813</v>
      </c>
      <c r="U21" s="76">
        <f t="shared" si="4"/>
        <v>829094</v>
      </c>
      <c r="V21" s="76">
        <f t="shared" si="4"/>
        <v>2145431</v>
      </c>
      <c r="W21" s="76">
        <f t="shared" si="4"/>
        <v>1025304</v>
      </c>
      <c r="X21" s="76">
        <f t="shared" si="4"/>
        <v>1714472</v>
      </c>
      <c r="Y21" s="76">
        <f t="shared" si="4"/>
        <v>2198932</v>
      </c>
      <c r="Z21" s="76">
        <f t="shared" si="4"/>
        <v>2020207</v>
      </c>
      <c r="AA21" s="76">
        <f t="shared" si="4"/>
        <v>1056066</v>
      </c>
      <c r="AB21" s="76">
        <f t="shared" si="4"/>
        <v>1127756</v>
      </c>
      <c r="AC21" s="76">
        <f t="shared" si="4"/>
        <v>1090770</v>
      </c>
      <c r="AD21" s="76">
        <f t="shared" si="4"/>
        <v>1522863</v>
      </c>
      <c r="AE21" s="76">
        <f t="shared" si="4"/>
        <v>1148890</v>
      </c>
      <c r="AF21" s="76">
        <f t="shared" si="4"/>
        <v>991364</v>
      </c>
      <c r="AG21" s="76">
        <f t="shared" si="4"/>
        <v>1862411</v>
      </c>
      <c r="AH21" s="76">
        <f t="shared" si="4"/>
        <v>1481722</v>
      </c>
      <c r="AI21" s="76">
        <f aca="true" t="shared" si="5" ref="AI21:BM21">SUM(AI14:AI20)</f>
        <v>2358822</v>
      </c>
      <c r="AJ21" s="76">
        <f t="shared" si="5"/>
        <v>1264358</v>
      </c>
      <c r="AK21" s="76">
        <f t="shared" si="5"/>
        <v>1236211</v>
      </c>
      <c r="AL21" s="76">
        <f t="shared" si="5"/>
        <v>1073537</v>
      </c>
      <c r="AM21" s="76">
        <f t="shared" si="5"/>
        <v>913030</v>
      </c>
      <c r="AN21" s="76">
        <f t="shared" si="5"/>
        <v>2438455</v>
      </c>
      <c r="AO21" s="76">
        <f t="shared" si="5"/>
        <v>1064047</v>
      </c>
      <c r="AP21" s="76">
        <f t="shared" si="5"/>
        <v>1224961</v>
      </c>
      <c r="AQ21" s="76">
        <f t="shared" si="5"/>
        <v>1243499</v>
      </c>
      <c r="AR21" s="76">
        <f t="shared" si="5"/>
        <v>125926</v>
      </c>
      <c r="AS21" s="76">
        <f t="shared" si="5"/>
        <v>109898</v>
      </c>
      <c r="AT21" s="76">
        <f t="shared" si="5"/>
        <v>156137</v>
      </c>
      <c r="AU21" s="76">
        <f t="shared" si="5"/>
        <v>159488</v>
      </c>
      <c r="AV21" s="76">
        <f t="shared" si="5"/>
        <v>610990</v>
      </c>
      <c r="AW21" s="76">
        <f t="shared" si="5"/>
        <v>321458</v>
      </c>
      <c r="AX21" s="76">
        <f t="shared" si="5"/>
        <v>140907</v>
      </c>
      <c r="AY21" s="76">
        <f t="shared" si="5"/>
        <v>345450</v>
      </c>
      <c r="AZ21" s="76">
        <f t="shared" si="5"/>
        <v>81400</v>
      </c>
      <c r="BA21" s="76">
        <f t="shared" si="5"/>
        <v>7600</v>
      </c>
      <c r="BB21" s="76">
        <f t="shared" si="5"/>
        <v>57116</v>
      </c>
      <c r="BC21" s="76">
        <f t="shared" si="5"/>
        <v>51810</v>
      </c>
      <c r="BD21" s="76">
        <f t="shared" si="5"/>
        <v>192916</v>
      </c>
      <c r="BE21" s="76">
        <f t="shared" si="5"/>
        <v>749600</v>
      </c>
      <c r="BF21" s="76">
        <f t="shared" si="5"/>
        <v>619680</v>
      </c>
      <c r="BG21" s="76">
        <f t="shared" si="5"/>
        <v>4657463</v>
      </c>
      <c r="BH21" s="76">
        <f t="shared" si="5"/>
        <v>176733</v>
      </c>
      <c r="BI21" s="76"/>
      <c r="BJ21" s="76">
        <f t="shared" si="5"/>
        <v>252109848</v>
      </c>
      <c r="BK21" s="76">
        <f t="shared" si="5"/>
        <v>320000</v>
      </c>
      <c r="BL21" s="76">
        <f t="shared" si="5"/>
        <v>3009878</v>
      </c>
      <c r="BM21" s="76">
        <f t="shared" si="5"/>
        <v>9976968</v>
      </c>
      <c r="BN21" s="76">
        <f>SUM(BN14:BN20)</f>
        <v>6462408</v>
      </c>
      <c r="BO21" s="76">
        <f>SUM(BO14:BO20)</f>
        <v>15628018</v>
      </c>
      <c r="BP21" s="76">
        <f>SUM(BP14:BP20)</f>
        <v>47531493</v>
      </c>
      <c r="BQ21" s="76"/>
      <c r="BR21" s="119"/>
      <c r="BS21" s="76"/>
      <c r="BT21" s="119"/>
      <c r="BU21" s="119"/>
      <c r="BV21" s="119"/>
      <c r="BW21" s="68">
        <f t="shared" si="3"/>
        <v>390802783</v>
      </c>
    </row>
    <row r="22" spans="2:75" ht="13.5" thickBot="1">
      <c r="B22" s="353" t="s">
        <v>569</v>
      </c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355"/>
    </row>
    <row r="23" spans="2:75" ht="12.75">
      <c r="B23" s="217" t="s">
        <v>583</v>
      </c>
      <c r="C23" s="69"/>
      <c r="D23" s="69">
        <v>17000</v>
      </c>
      <c r="E23" s="69"/>
      <c r="F23" s="69"/>
      <c r="G23" s="69"/>
      <c r="H23" s="69"/>
      <c r="I23" s="69"/>
      <c r="J23" s="69"/>
      <c r="K23" s="69">
        <v>621291</v>
      </c>
      <c r="L23" s="69">
        <v>1090794</v>
      </c>
      <c r="M23" s="69">
        <v>439145</v>
      </c>
      <c r="N23" s="69">
        <v>200722</v>
      </c>
      <c r="O23" s="69">
        <v>1309510</v>
      </c>
      <c r="P23" s="69">
        <v>1439887</v>
      </c>
      <c r="Q23" s="69">
        <v>2580346</v>
      </c>
      <c r="R23" s="69">
        <v>2501739</v>
      </c>
      <c r="S23" s="69">
        <v>831090</v>
      </c>
      <c r="T23" s="69">
        <v>411523</v>
      </c>
      <c r="U23" s="69">
        <v>1353494</v>
      </c>
      <c r="V23" s="69">
        <v>2030067</v>
      </c>
      <c r="W23" s="69">
        <v>1336860</v>
      </c>
      <c r="X23" s="69">
        <v>784273</v>
      </c>
      <c r="Y23" s="69">
        <v>1048593</v>
      </c>
      <c r="Z23" s="69">
        <v>1766231</v>
      </c>
      <c r="AA23" s="69">
        <v>1155328</v>
      </c>
      <c r="AB23" s="69">
        <v>1426008</v>
      </c>
      <c r="AC23" s="69">
        <v>2075324</v>
      </c>
      <c r="AD23" s="69">
        <v>2960148</v>
      </c>
      <c r="AE23" s="69">
        <v>1652747</v>
      </c>
      <c r="AF23" s="69">
        <v>964005</v>
      </c>
      <c r="AG23" s="69">
        <v>1355456</v>
      </c>
      <c r="AH23" s="69">
        <v>2164155</v>
      </c>
      <c r="AI23" s="69">
        <v>4033981</v>
      </c>
      <c r="AJ23" s="69">
        <v>1910347</v>
      </c>
      <c r="AK23" s="69">
        <v>2322347</v>
      </c>
      <c r="AL23" s="69">
        <v>3612733</v>
      </c>
      <c r="AM23" s="69">
        <v>630389</v>
      </c>
      <c r="AN23" s="69">
        <v>2634086</v>
      </c>
      <c r="AO23" s="69">
        <v>1489988</v>
      </c>
      <c r="AP23" s="69">
        <v>1406902</v>
      </c>
      <c r="AQ23" s="69">
        <v>1152801</v>
      </c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>
        <v>79987488</v>
      </c>
      <c r="BF23" s="69"/>
      <c r="BG23" s="69">
        <v>36623540</v>
      </c>
      <c r="BH23" s="69">
        <v>23154044</v>
      </c>
      <c r="BI23" s="69"/>
      <c r="BJ23" s="69">
        <v>37990651</v>
      </c>
      <c r="BK23" s="69">
        <v>496500</v>
      </c>
      <c r="BL23" s="69">
        <v>460851</v>
      </c>
      <c r="BM23" s="69">
        <v>12304682</v>
      </c>
      <c r="BN23" s="69">
        <v>2098851</v>
      </c>
      <c r="BO23" s="69">
        <v>9392849</v>
      </c>
      <c r="BP23" s="69">
        <v>50205878</v>
      </c>
      <c r="BQ23" s="69"/>
      <c r="BR23" s="161"/>
      <c r="BS23" s="81"/>
      <c r="BT23" s="81"/>
      <c r="BU23" s="81"/>
      <c r="BV23" s="81"/>
      <c r="BW23" s="100">
        <f aca="true" t="shared" si="6" ref="BW23:BW32">SUM(C23:BV23)</f>
        <v>305424644</v>
      </c>
    </row>
    <row r="24" spans="2:75" ht="12.75">
      <c r="B24" s="218" t="s">
        <v>584</v>
      </c>
      <c r="C24" s="71"/>
      <c r="D24" s="71"/>
      <c r="E24" s="71"/>
      <c r="F24" s="71"/>
      <c r="G24" s="71">
        <v>398450</v>
      </c>
      <c r="H24" s="71"/>
      <c r="I24" s="71"/>
      <c r="J24" s="71"/>
      <c r="K24" s="71">
        <v>21737</v>
      </c>
      <c r="L24" s="71">
        <v>163437</v>
      </c>
      <c r="M24" s="71">
        <v>195475</v>
      </c>
      <c r="N24" s="71">
        <v>253622</v>
      </c>
      <c r="O24" s="71">
        <v>587319</v>
      </c>
      <c r="P24" s="71">
        <v>155570</v>
      </c>
      <c r="Q24" s="71">
        <v>818245</v>
      </c>
      <c r="R24" s="71">
        <v>1003652</v>
      </c>
      <c r="S24" s="71">
        <v>267928</v>
      </c>
      <c r="T24" s="71">
        <v>176791</v>
      </c>
      <c r="U24" s="71">
        <v>1244051</v>
      </c>
      <c r="V24" s="71">
        <v>551383</v>
      </c>
      <c r="W24" s="71">
        <v>962631</v>
      </c>
      <c r="X24" s="71">
        <v>432515</v>
      </c>
      <c r="Y24" s="71">
        <v>846795</v>
      </c>
      <c r="Z24" s="71">
        <v>1302187</v>
      </c>
      <c r="AA24" s="71">
        <v>135481</v>
      </c>
      <c r="AB24" s="71">
        <v>314212</v>
      </c>
      <c r="AC24" s="71">
        <v>352299</v>
      </c>
      <c r="AD24" s="71">
        <v>1474157</v>
      </c>
      <c r="AE24" s="71">
        <v>793524</v>
      </c>
      <c r="AF24" s="71">
        <v>169222</v>
      </c>
      <c r="AG24" s="71">
        <v>279654</v>
      </c>
      <c r="AH24" s="71">
        <v>1941195</v>
      </c>
      <c r="AI24" s="71">
        <v>400193</v>
      </c>
      <c r="AJ24" s="71">
        <v>2926104</v>
      </c>
      <c r="AK24" s="71">
        <v>439806</v>
      </c>
      <c r="AL24" s="71">
        <v>1311285</v>
      </c>
      <c r="AM24" s="71">
        <v>85432</v>
      </c>
      <c r="AN24" s="71">
        <v>1382023</v>
      </c>
      <c r="AO24" s="71">
        <v>333948</v>
      </c>
      <c r="AP24" s="71">
        <v>581916</v>
      </c>
      <c r="AQ24" s="71">
        <v>192300</v>
      </c>
      <c r="AR24" s="71"/>
      <c r="AS24" s="71">
        <v>97346</v>
      </c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>
        <v>3479749</v>
      </c>
      <c r="BF24" s="71"/>
      <c r="BG24" s="71">
        <v>21355244</v>
      </c>
      <c r="BH24" s="71">
        <v>5565221</v>
      </c>
      <c r="BI24" s="71"/>
      <c r="BJ24" s="71">
        <v>8192000</v>
      </c>
      <c r="BK24" s="71">
        <v>66000</v>
      </c>
      <c r="BL24" s="71">
        <v>338299</v>
      </c>
      <c r="BM24" s="71">
        <v>8071346</v>
      </c>
      <c r="BN24" s="71">
        <v>170000</v>
      </c>
      <c r="BO24" s="71">
        <v>5770520</v>
      </c>
      <c r="BP24" s="71">
        <v>165140</v>
      </c>
      <c r="BQ24" s="71"/>
      <c r="BR24" s="153"/>
      <c r="BS24" s="73"/>
      <c r="BT24" s="73"/>
      <c r="BU24" s="73"/>
      <c r="BV24" s="73"/>
      <c r="BW24" s="99">
        <f t="shared" si="6"/>
        <v>75765404</v>
      </c>
    </row>
    <row r="25" spans="2:75" ht="24">
      <c r="B25" s="219" t="s">
        <v>677</v>
      </c>
      <c r="C25" s="71">
        <v>40555262</v>
      </c>
      <c r="D25" s="73"/>
      <c r="E25" s="73"/>
      <c r="F25" s="73"/>
      <c r="G25" s="71">
        <v>385944</v>
      </c>
      <c r="H25" s="73"/>
      <c r="I25" s="73"/>
      <c r="J25" s="73"/>
      <c r="K25" s="71">
        <v>10111</v>
      </c>
      <c r="L25" s="71">
        <v>50552</v>
      </c>
      <c r="M25" s="71"/>
      <c r="N25" s="71">
        <v>90995</v>
      </c>
      <c r="O25" s="71"/>
      <c r="P25" s="73">
        <v>174296</v>
      </c>
      <c r="Q25" s="71">
        <v>198167</v>
      </c>
      <c r="R25" s="71">
        <v>31141</v>
      </c>
      <c r="S25" s="71">
        <v>15165</v>
      </c>
      <c r="T25" s="71">
        <v>60663</v>
      </c>
      <c r="U25" s="73"/>
      <c r="V25" s="71">
        <v>343758</v>
      </c>
      <c r="W25" s="71">
        <v>66455</v>
      </c>
      <c r="X25" s="71">
        <v>206665</v>
      </c>
      <c r="Y25" s="71">
        <v>207266</v>
      </c>
      <c r="Z25" s="71">
        <v>181990</v>
      </c>
      <c r="AA25" s="71">
        <v>161760</v>
      </c>
      <c r="AB25" s="71">
        <v>10111</v>
      </c>
      <c r="AC25" s="71">
        <v>100871</v>
      </c>
      <c r="AD25" s="71">
        <v>101106</v>
      </c>
      <c r="AE25" s="71">
        <v>73807</v>
      </c>
      <c r="AF25" s="71">
        <v>24683</v>
      </c>
      <c r="AG25" s="71">
        <v>40442</v>
      </c>
      <c r="AH25" s="71">
        <v>40442</v>
      </c>
      <c r="AI25" s="71">
        <v>370185</v>
      </c>
      <c r="AJ25" s="71">
        <v>272984</v>
      </c>
      <c r="AK25" s="71">
        <v>70773</v>
      </c>
      <c r="AL25" s="71">
        <v>90995</v>
      </c>
      <c r="AM25" s="71">
        <v>12132</v>
      </c>
      <c r="AN25" s="71">
        <v>121326</v>
      </c>
      <c r="AO25" s="71">
        <v>252763</v>
      </c>
      <c r="AP25" s="71">
        <v>151658</v>
      </c>
      <c r="AQ25" s="71">
        <v>454974</v>
      </c>
      <c r="AR25" s="71">
        <v>82634</v>
      </c>
      <c r="AS25" s="71">
        <v>150864</v>
      </c>
      <c r="AT25" s="71">
        <v>11741</v>
      </c>
      <c r="AU25" s="71">
        <v>10197</v>
      </c>
      <c r="AV25" s="73"/>
      <c r="AW25" s="73"/>
      <c r="AX25" s="73"/>
      <c r="AY25" s="71">
        <v>157000</v>
      </c>
      <c r="AZ25" s="71">
        <v>10570</v>
      </c>
      <c r="BA25" s="71">
        <v>50000</v>
      </c>
      <c r="BB25" s="71">
        <v>36000</v>
      </c>
      <c r="BC25" s="71">
        <v>800001000</v>
      </c>
      <c r="BD25" s="71"/>
      <c r="BE25" s="73"/>
      <c r="BF25" s="71">
        <v>42387500</v>
      </c>
      <c r="BG25" s="71"/>
      <c r="BH25" s="71">
        <v>1415628</v>
      </c>
      <c r="BI25" s="71"/>
      <c r="BJ25" s="71">
        <v>37036044</v>
      </c>
      <c r="BK25" s="71">
        <v>2247600</v>
      </c>
      <c r="BL25" s="71">
        <v>145825</v>
      </c>
      <c r="BM25" s="71">
        <v>11813536</v>
      </c>
      <c r="BN25" s="71">
        <v>3649113</v>
      </c>
      <c r="BO25" s="71">
        <v>6408316</v>
      </c>
      <c r="BP25" s="71">
        <v>88290461</v>
      </c>
      <c r="BQ25" s="71"/>
      <c r="BR25" s="73"/>
      <c r="BS25" s="113"/>
      <c r="BT25" s="73"/>
      <c r="BU25" s="73"/>
      <c r="BV25" s="73"/>
      <c r="BW25" s="99">
        <f t="shared" si="6"/>
        <v>1038833471</v>
      </c>
    </row>
    <row r="26" spans="2:75" ht="36">
      <c r="B26" s="218" t="s">
        <v>681</v>
      </c>
      <c r="C26" s="71">
        <v>897166</v>
      </c>
      <c r="D26" s="71">
        <v>529120</v>
      </c>
      <c r="E26" s="71">
        <v>363433</v>
      </c>
      <c r="F26" s="71">
        <v>506339</v>
      </c>
      <c r="G26" s="71">
        <v>403178</v>
      </c>
      <c r="H26" s="71">
        <v>1446344</v>
      </c>
      <c r="I26" s="71">
        <v>324771</v>
      </c>
      <c r="J26" s="71">
        <v>407898</v>
      </c>
      <c r="K26" s="71">
        <v>774658</v>
      </c>
      <c r="L26" s="71">
        <v>1124667</v>
      </c>
      <c r="M26" s="71">
        <v>865719</v>
      </c>
      <c r="N26" s="71">
        <v>1317046</v>
      </c>
      <c r="O26" s="71">
        <v>1201233</v>
      </c>
      <c r="P26" s="71">
        <v>1052939</v>
      </c>
      <c r="Q26" s="71">
        <v>2979003</v>
      </c>
      <c r="R26" s="71">
        <v>1832546</v>
      </c>
      <c r="S26" s="71">
        <v>821609</v>
      </c>
      <c r="T26" s="71">
        <v>1445286</v>
      </c>
      <c r="U26" s="71">
        <v>1457429</v>
      </c>
      <c r="V26" s="71">
        <v>2052764</v>
      </c>
      <c r="W26" s="71">
        <v>2200740</v>
      </c>
      <c r="X26" s="71">
        <v>3469841</v>
      </c>
      <c r="Y26" s="71">
        <v>1830305</v>
      </c>
      <c r="Z26" s="71">
        <v>2776478</v>
      </c>
      <c r="AA26" s="71">
        <v>1254774</v>
      </c>
      <c r="AB26" s="71">
        <v>1190510</v>
      </c>
      <c r="AC26" s="71">
        <v>1162185</v>
      </c>
      <c r="AD26" s="71">
        <v>2538453</v>
      </c>
      <c r="AE26" s="71">
        <v>1370959</v>
      </c>
      <c r="AF26" s="71">
        <v>943686</v>
      </c>
      <c r="AG26" s="71">
        <v>989030</v>
      </c>
      <c r="AH26" s="71">
        <v>1694225</v>
      </c>
      <c r="AI26" s="71">
        <v>2899356</v>
      </c>
      <c r="AJ26" s="71">
        <v>1857489</v>
      </c>
      <c r="AK26" s="71">
        <v>2082248</v>
      </c>
      <c r="AL26" s="71">
        <v>2484644</v>
      </c>
      <c r="AM26" s="71">
        <v>730948</v>
      </c>
      <c r="AN26" s="71">
        <v>2962576</v>
      </c>
      <c r="AO26" s="71">
        <v>1493215</v>
      </c>
      <c r="AP26" s="71">
        <v>1506441</v>
      </c>
      <c r="AQ26" s="71">
        <v>975939</v>
      </c>
      <c r="AR26" s="71">
        <v>310191</v>
      </c>
      <c r="AS26" s="71">
        <v>278782</v>
      </c>
      <c r="AT26" s="71">
        <v>386628</v>
      </c>
      <c r="AU26" s="71">
        <v>362601</v>
      </c>
      <c r="AV26" s="71">
        <v>497722</v>
      </c>
      <c r="AW26" s="71">
        <v>397010</v>
      </c>
      <c r="AX26" s="71">
        <v>231620</v>
      </c>
      <c r="AY26" s="71">
        <v>267033</v>
      </c>
      <c r="AZ26" s="71">
        <v>183803</v>
      </c>
      <c r="BA26" s="71">
        <v>212617</v>
      </c>
      <c r="BB26" s="71">
        <v>172940</v>
      </c>
      <c r="BC26" s="71">
        <v>167073</v>
      </c>
      <c r="BD26" s="71">
        <v>456850</v>
      </c>
      <c r="BE26" s="71">
        <v>5617507</v>
      </c>
      <c r="BF26" s="71">
        <v>1783636</v>
      </c>
      <c r="BG26" s="71">
        <v>36638927</v>
      </c>
      <c r="BH26" s="71">
        <v>18812687</v>
      </c>
      <c r="BI26" s="71"/>
      <c r="BJ26" s="71">
        <v>30253688</v>
      </c>
      <c r="BK26" s="71">
        <v>1090300</v>
      </c>
      <c r="BL26" s="71">
        <v>987376</v>
      </c>
      <c r="BM26" s="71">
        <v>8775942</v>
      </c>
      <c r="BN26" s="71">
        <v>7971398</v>
      </c>
      <c r="BO26" s="71">
        <v>18115005</v>
      </c>
      <c r="BP26" s="71">
        <v>22434575</v>
      </c>
      <c r="BQ26" s="71"/>
      <c r="BR26" s="154"/>
      <c r="BS26" s="113"/>
      <c r="BT26" s="73"/>
      <c r="BU26" s="73"/>
      <c r="BV26" s="73"/>
      <c r="BW26" s="99">
        <f t="shared" si="6"/>
        <v>216623101</v>
      </c>
    </row>
    <row r="27" spans="2:75" ht="12.75">
      <c r="B27" s="218" t="s">
        <v>585</v>
      </c>
      <c r="C27" s="71"/>
      <c r="D27" s="71"/>
      <c r="E27" s="71"/>
      <c r="F27" s="71"/>
      <c r="G27" s="71"/>
      <c r="H27" s="71"/>
      <c r="I27" s="71"/>
      <c r="J27" s="71"/>
      <c r="K27" s="71">
        <v>168442</v>
      </c>
      <c r="L27" s="71">
        <v>1707419</v>
      </c>
      <c r="M27" s="71">
        <v>738290</v>
      </c>
      <c r="N27" s="71">
        <v>826277</v>
      </c>
      <c r="O27" s="71">
        <v>776686</v>
      </c>
      <c r="P27" s="71">
        <v>821408</v>
      </c>
      <c r="Q27" s="71">
        <v>1440250</v>
      </c>
      <c r="R27" s="71">
        <v>874215</v>
      </c>
      <c r="S27" s="71">
        <v>677404</v>
      </c>
      <c r="T27" s="71">
        <v>616036</v>
      </c>
      <c r="U27" s="71">
        <v>2936717</v>
      </c>
      <c r="V27" s="71">
        <v>2369464</v>
      </c>
      <c r="W27" s="71">
        <v>1161047</v>
      </c>
      <c r="X27" s="71">
        <v>2291216</v>
      </c>
      <c r="Y27" s="71">
        <v>860368</v>
      </c>
      <c r="Z27" s="71">
        <v>1496831</v>
      </c>
      <c r="AA27" s="71">
        <v>641311</v>
      </c>
      <c r="AB27" s="71">
        <v>549351</v>
      </c>
      <c r="AC27" s="71">
        <v>944238</v>
      </c>
      <c r="AD27" s="71">
        <v>1261459</v>
      </c>
      <c r="AE27" s="71">
        <v>906530</v>
      </c>
      <c r="AF27" s="71">
        <v>790029</v>
      </c>
      <c r="AG27" s="71">
        <v>457904</v>
      </c>
      <c r="AH27" s="71">
        <v>758288</v>
      </c>
      <c r="AI27" s="71">
        <v>2140519</v>
      </c>
      <c r="AJ27" s="71">
        <v>1136277</v>
      </c>
      <c r="AK27" s="71">
        <v>548557</v>
      </c>
      <c r="AL27" s="71">
        <v>817905</v>
      </c>
      <c r="AM27" s="71">
        <v>765816</v>
      </c>
      <c r="AN27" s="71">
        <v>1710164</v>
      </c>
      <c r="AO27" s="71">
        <v>1095674</v>
      </c>
      <c r="AP27" s="71">
        <v>742505</v>
      </c>
      <c r="AQ27" s="71">
        <v>642925</v>
      </c>
      <c r="AR27" s="71"/>
      <c r="AS27" s="71"/>
      <c r="AT27" s="71"/>
      <c r="AU27" s="71"/>
      <c r="AV27" s="73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>
        <v>12554463</v>
      </c>
      <c r="BH27" s="71">
        <v>5706200</v>
      </c>
      <c r="BI27" s="71"/>
      <c r="BJ27" s="71">
        <v>51151384</v>
      </c>
      <c r="BK27" s="71">
        <v>204000</v>
      </c>
      <c r="BL27" s="71">
        <v>5957770</v>
      </c>
      <c r="BM27" s="71">
        <v>6463154</v>
      </c>
      <c r="BN27" s="71">
        <v>3080000</v>
      </c>
      <c r="BO27" s="71">
        <v>24514692</v>
      </c>
      <c r="BP27" s="71">
        <v>13711488</v>
      </c>
      <c r="BQ27" s="71"/>
      <c r="BR27" s="159"/>
      <c r="BS27" s="73"/>
      <c r="BT27" s="73"/>
      <c r="BU27" s="73"/>
      <c r="BV27" s="73"/>
      <c r="BW27" s="99">
        <f t="shared" si="6"/>
        <v>159014673</v>
      </c>
    </row>
    <row r="28" spans="2:75" ht="24">
      <c r="B28" s="218" t="s">
        <v>586</v>
      </c>
      <c r="C28" s="71"/>
      <c r="D28" s="71"/>
      <c r="E28" s="71">
        <v>3402581</v>
      </c>
      <c r="F28" s="73"/>
      <c r="G28" s="73"/>
      <c r="H28" s="73"/>
      <c r="I28" s="73"/>
      <c r="J28" s="73"/>
      <c r="K28" s="73"/>
      <c r="L28" s="71">
        <v>44588</v>
      </c>
      <c r="M28" s="71">
        <v>22263</v>
      </c>
      <c r="N28" s="71">
        <v>35387</v>
      </c>
      <c r="O28" s="71"/>
      <c r="P28" s="71">
        <v>34992</v>
      </c>
      <c r="Q28" s="71">
        <v>25276</v>
      </c>
      <c r="R28" s="73"/>
      <c r="S28" s="71">
        <v>25276</v>
      </c>
      <c r="T28" s="71">
        <v>13144</v>
      </c>
      <c r="U28" s="73"/>
      <c r="V28" s="71">
        <v>146603</v>
      </c>
      <c r="W28" s="71">
        <v>18512</v>
      </c>
      <c r="X28" s="71">
        <v>38420</v>
      </c>
      <c r="Y28" s="71">
        <v>27298</v>
      </c>
      <c r="Z28" s="71">
        <v>62685</v>
      </c>
      <c r="AA28" s="71">
        <v>26692</v>
      </c>
      <c r="AB28" s="71">
        <v>19210</v>
      </c>
      <c r="AC28" s="71">
        <v>11052</v>
      </c>
      <c r="AD28" s="71">
        <v>20221</v>
      </c>
      <c r="AE28" s="71">
        <v>44486</v>
      </c>
      <c r="AF28" s="71">
        <v>25276</v>
      </c>
      <c r="AG28" s="71">
        <v>30332</v>
      </c>
      <c r="AH28" s="71">
        <v>30332</v>
      </c>
      <c r="AI28" s="71">
        <v>30332</v>
      </c>
      <c r="AJ28" s="73"/>
      <c r="AK28" s="71">
        <v>30332</v>
      </c>
      <c r="AL28" s="73"/>
      <c r="AM28" s="71">
        <v>24265</v>
      </c>
      <c r="AN28" s="71">
        <v>18199</v>
      </c>
      <c r="AO28" s="71">
        <v>30332</v>
      </c>
      <c r="AP28" s="71">
        <v>20221</v>
      </c>
      <c r="AQ28" s="71">
        <v>15165</v>
      </c>
      <c r="AR28" s="73"/>
      <c r="AS28" s="71"/>
      <c r="AT28" s="71"/>
      <c r="AU28" s="73"/>
      <c r="AV28" s="73"/>
      <c r="AW28" s="73"/>
      <c r="AX28" s="73"/>
      <c r="AY28" s="73"/>
      <c r="AZ28" s="73"/>
      <c r="BA28" s="73"/>
      <c r="BB28" s="73"/>
      <c r="BC28" s="71"/>
      <c r="BD28" s="71">
        <v>55600</v>
      </c>
      <c r="BE28" s="73"/>
      <c r="BF28" s="71">
        <v>145600</v>
      </c>
      <c r="BG28" s="71">
        <v>240000</v>
      </c>
      <c r="BH28" s="73"/>
      <c r="BI28" s="73"/>
      <c r="BJ28" s="71">
        <v>7729222</v>
      </c>
      <c r="BK28" s="73">
        <v>403634</v>
      </c>
      <c r="BL28" s="73">
        <v>210000</v>
      </c>
      <c r="BM28" s="73">
        <v>749500</v>
      </c>
      <c r="BN28" s="73">
        <v>0</v>
      </c>
      <c r="BO28" s="73">
        <v>2971596</v>
      </c>
      <c r="BP28" s="73">
        <v>6672733</v>
      </c>
      <c r="BQ28" s="73"/>
      <c r="BR28" s="154"/>
      <c r="BS28" s="73"/>
      <c r="BT28" s="73"/>
      <c r="BU28" s="73"/>
      <c r="BV28" s="73"/>
      <c r="BW28" s="99">
        <f t="shared" si="6"/>
        <v>23451357</v>
      </c>
    </row>
    <row r="29" spans="2:75" ht="12.75">
      <c r="B29" s="218" t="s">
        <v>587</v>
      </c>
      <c r="C29" s="71"/>
      <c r="D29" s="71"/>
      <c r="E29" s="71">
        <v>8677577</v>
      </c>
      <c r="F29" s="73"/>
      <c r="G29" s="15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1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1">
        <v>4000000</v>
      </c>
      <c r="BK29" s="73"/>
      <c r="BL29" s="73"/>
      <c r="BM29" s="73"/>
      <c r="BN29" s="73">
        <v>0</v>
      </c>
      <c r="BO29" s="73">
        <v>0</v>
      </c>
      <c r="BP29" s="73">
        <v>6000000</v>
      </c>
      <c r="BQ29" s="73"/>
      <c r="BR29" s="73"/>
      <c r="BS29" s="113"/>
      <c r="BT29" s="73"/>
      <c r="BU29" s="73"/>
      <c r="BV29" s="73"/>
      <c r="BW29" s="99">
        <f t="shared" si="6"/>
        <v>18677577</v>
      </c>
    </row>
    <row r="30" spans="2:75" ht="12.75">
      <c r="B30" s="218" t="s">
        <v>588</v>
      </c>
      <c r="C30" s="71">
        <v>8902651</v>
      </c>
      <c r="D30" s="71">
        <v>605582</v>
      </c>
      <c r="E30" s="71">
        <v>753908</v>
      </c>
      <c r="F30" s="71">
        <v>921000</v>
      </c>
      <c r="G30" s="71">
        <v>1238120</v>
      </c>
      <c r="H30" s="71">
        <v>991000</v>
      </c>
      <c r="I30" s="71">
        <v>1165277</v>
      </c>
      <c r="J30" s="71">
        <v>4443670</v>
      </c>
      <c r="K30" s="71">
        <v>2479443</v>
      </c>
      <c r="L30" s="71">
        <v>3427149</v>
      </c>
      <c r="M30" s="71">
        <v>1057308</v>
      </c>
      <c r="N30" s="71">
        <v>935408</v>
      </c>
      <c r="O30" s="71">
        <v>4029045</v>
      </c>
      <c r="P30" s="71">
        <v>1324251</v>
      </c>
      <c r="Q30" s="71">
        <v>10493791</v>
      </c>
      <c r="R30" s="71">
        <v>8464352</v>
      </c>
      <c r="S30" s="71">
        <v>414493</v>
      </c>
      <c r="T30" s="71">
        <v>4795073</v>
      </c>
      <c r="U30" s="71">
        <v>2271214</v>
      </c>
      <c r="V30" s="71">
        <v>5149597</v>
      </c>
      <c r="W30" s="71">
        <v>3553896</v>
      </c>
      <c r="X30" s="71">
        <v>9912055</v>
      </c>
      <c r="Y30" s="71">
        <v>3631685</v>
      </c>
      <c r="Z30" s="71">
        <v>6572034</v>
      </c>
      <c r="AA30" s="71">
        <v>1138830</v>
      </c>
      <c r="AB30" s="71">
        <v>2155313</v>
      </c>
      <c r="AC30" s="71">
        <v>3105398</v>
      </c>
      <c r="AD30" s="71">
        <v>3928263</v>
      </c>
      <c r="AE30" s="71">
        <v>4381946</v>
      </c>
      <c r="AF30" s="71">
        <v>589898</v>
      </c>
      <c r="AG30" s="71">
        <v>1924246</v>
      </c>
      <c r="AH30" s="71">
        <v>1828496</v>
      </c>
      <c r="AI30" s="71">
        <v>8033056</v>
      </c>
      <c r="AJ30" s="71">
        <v>3357361</v>
      </c>
      <c r="AK30" s="71">
        <v>2089065</v>
      </c>
      <c r="AL30" s="71">
        <v>4129146</v>
      </c>
      <c r="AM30" s="71">
        <v>1570915</v>
      </c>
      <c r="AN30" s="71">
        <v>2979189</v>
      </c>
      <c r="AO30" s="71">
        <v>7068113</v>
      </c>
      <c r="AP30" s="71">
        <v>4967979</v>
      </c>
      <c r="AQ30" s="71">
        <v>2837116</v>
      </c>
      <c r="AR30" s="71">
        <v>865909</v>
      </c>
      <c r="AS30" s="71">
        <v>874531</v>
      </c>
      <c r="AT30" s="71">
        <v>2876038</v>
      </c>
      <c r="AU30" s="71">
        <v>1792744</v>
      </c>
      <c r="AV30" s="71">
        <v>65965310</v>
      </c>
      <c r="AW30" s="71">
        <v>1543767</v>
      </c>
      <c r="AX30" s="71">
        <v>552292</v>
      </c>
      <c r="AY30" s="71">
        <v>1912000</v>
      </c>
      <c r="AZ30" s="71">
        <v>803780</v>
      </c>
      <c r="BA30" s="71">
        <v>877743</v>
      </c>
      <c r="BB30" s="71">
        <v>939382</v>
      </c>
      <c r="BC30" s="71">
        <v>996800</v>
      </c>
      <c r="BD30" s="71">
        <v>930950</v>
      </c>
      <c r="BE30" s="71">
        <v>3775417</v>
      </c>
      <c r="BF30" s="71">
        <v>762489</v>
      </c>
      <c r="BG30" s="71">
        <v>2718300</v>
      </c>
      <c r="BH30" s="71">
        <v>909203</v>
      </c>
      <c r="BI30" s="71"/>
      <c r="BJ30" s="71">
        <v>47741345</v>
      </c>
      <c r="BK30" s="71">
        <v>1174500</v>
      </c>
      <c r="BL30" s="71">
        <v>735757</v>
      </c>
      <c r="BM30" s="71">
        <v>16035326</v>
      </c>
      <c r="BN30" s="71">
        <v>7355000</v>
      </c>
      <c r="BO30" s="71">
        <v>26354511</v>
      </c>
      <c r="BP30" s="71">
        <v>73528262</v>
      </c>
      <c r="BQ30" s="71"/>
      <c r="BR30" s="73"/>
      <c r="BS30" s="113"/>
      <c r="BT30" s="73"/>
      <c r="BU30" s="73"/>
      <c r="BV30" s="73"/>
      <c r="BW30" s="99">
        <f t="shared" si="6"/>
        <v>405637688</v>
      </c>
    </row>
    <row r="31" spans="2:75" ht="36">
      <c r="B31" s="219" t="s">
        <v>112</v>
      </c>
      <c r="C31" s="71">
        <v>39337</v>
      </c>
      <c r="D31" s="71">
        <v>2500</v>
      </c>
      <c r="E31" s="71">
        <v>1000</v>
      </c>
      <c r="F31" s="71">
        <v>15000</v>
      </c>
      <c r="G31" s="71">
        <v>2814</v>
      </c>
      <c r="H31" s="71">
        <v>5000</v>
      </c>
      <c r="I31" s="71">
        <v>3889</v>
      </c>
      <c r="J31" s="73"/>
      <c r="K31" s="73"/>
      <c r="L31" s="73"/>
      <c r="M31" s="73"/>
      <c r="N31" s="73"/>
      <c r="O31" s="73"/>
      <c r="P31" s="71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1">
        <v>17753</v>
      </c>
      <c r="AP31" s="73"/>
      <c r="AQ31" s="73"/>
      <c r="AR31" s="71">
        <v>8459</v>
      </c>
      <c r="AS31" s="71">
        <v>8449</v>
      </c>
      <c r="AT31" s="71">
        <v>15320</v>
      </c>
      <c r="AU31" s="71">
        <v>13770</v>
      </c>
      <c r="AV31" s="71">
        <v>2536</v>
      </c>
      <c r="AW31" s="71">
        <v>2536</v>
      </c>
      <c r="AX31" s="71">
        <v>1690</v>
      </c>
      <c r="AY31" s="71">
        <v>8000</v>
      </c>
      <c r="AZ31" s="71">
        <v>1000</v>
      </c>
      <c r="BA31" s="71">
        <v>950</v>
      </c>
      <c r="BB31" s="71">
        <v>972</v>
      </c>
      <c r="BC31" s="71">
        <v>972</v>
      </c>
      <c r="BD31" s="71">
        <v>32300</v>
      </c>
      <c r="BE31" s="71">
        <v>5050</v>
      </c>
      <c r="BF31" s="71">
        <v>31010190</v>
      </c>
      <c r="BG31" s="71">
        <v>10000</v>
      </c>
      <c r="BH31" s="71">
        <v>5100</v>
      </c>
      <c r="BI31" s="71"/>
      <c r="BJ31" s="71"/>
      <c r="BK31" s="71"/>
      <c r="BL31" s="71">
        <v>222000</v>
      </c>
      <c r="BM31" s="71">
        <v>0</v>
      </c>
      <c r="BN31" s="71">
        <v>0</v>
      </c>
      <c r="BO31" s="71">
        <v>0</v>
      </c>
      <c r="BP31" s="71"/>
      <c r="BQ31" s="71"/>
      <c r="BR31" s="73"/>
      <c r="BS31" s="73"/>
      <c r="BT31" s="73"/>
      <c r="BU31" s="73"/>
      <c r="BV31" s="73"/>
      <c r="BW31" s="99">
        <f t="shared" si="6"/>
        <v>31436587</v>
      </c>
    </row>
    <row r="32" spans="2:75" ht="13.5" thickBot="1">
      <c r="B32" s="220" t="s">
        <v>830</v>
      </c>
      <c r="C32" s="76">
        <f aca="true" t="shared" si="7" ref="C32:AH32">SUM(C23:C31)</f>
        <v>50394416</v>
      </c>
      <c r="D32" s="76">
        <f t="shared" si="7"/>
        <v>1154202</v>
      </c>
      <c r="E32" s="76">
        <f t="shared" si="7"/>
        <v>13198499</v>
      </c>
      <c r="F32" s="76">
        <f t="shared" si="7"/>
        <v>1442339</v>
      </c>
      <c r="G32" s="76">
        <f t="shared" si="7"/>
        <v>2428506</v>
      </c>
      <c r="H32" s="76">
        <f t="shared" si="7"/>
        <v>2442344</v>
      </c>
      <c r="I32" s="76">
        <f t="shared" si="7"/>
        <v>1493937</v>
      </c>
      <c r="J32" s="76">
        <f t="shared" si="7"/>
        <v>4851568</v>
      </c>
      <c r="K32" s="76">
        <f t="shared" si="7"/>
        <v>4075682</v>
      </c>
      <c r="L32" s="76">
        <f t="shared" si="7"/>
        <v>7608606</v>
      </c>
      <c r="M32" s="76">
        <f t="shared" si="7"/>
        <v>3318200</v>
      </c>
      <c r="N32" s="76">
        <f t="shared" si="7"/>
        <v>3659457</v>
      </c>
      <c r="O32" s="76">
        <f t="shared" si="7"/>
        <v>7903793</v>
      </c>
      <c r="P32" s="76">
        <f t="shared" si="7"/>
        <v>5003343</v>
      </c>
      <c r="Q32" s="76">
        <f t="shared" si="7"/>
        <v>18535078</v>
      </c>
      <c r="R32" s="76">
        <f t="shared" si="7"/>
        <v>14707645</v>
      </c>
      <c r="S32" s="76">
        <f t="shared" si="7"/>
        <v>3052965</v>
      </c>
      <c r="T32" s="76">
        <f t="shared" si="7"/>
        <v>7518516</v>
      </c>
      <c r="U32" s="76">
        <f t="shared" si="7"/>
        <v>9262905</v>
      </c>
      <c r="V32" s="76">
        <f t="shared" si="7"/>
        <v>12643636</v>
      </c>
      <c r="W32" s="76">
        <f t="shared" si="7"/>
        <v>9300141</v>
      </c>
      <c r="X32" s="76">
        <f t="shared" si="7"/>
        <v>17134985</v>
      </c>
      <c r="Y32" s="76">
        <f t="shared" si="7"/>
        <v>8452310</v>
      </c>
      <c r="Z32" s="76">
        <f t="shared" si="7"/>
        <v>14158436</v>
      </c>
      <c r="AA32" s="76">
        <f t="shared" si="7"/>
        <v>4514176</v>
      </c>
      <c r="AB32" s="76">
        <f t="shared" si="7"/>
        <v>5664715</v>
      </c>
      <c r="AC32" s="76">
        <f t="shared" si="7"/>
        <v>7751367</v>
      </c>
      <c r="AD32" s="76">
        <f t="shared" si="7"/>
        <v>12283807</v>
      </c>
      <c r="AE32" s="76">
        <f t="shared" si="7"/>
        <v>9223999</v>
      </c>
      <c r="AF32" s="76">
        <f t="shared" si="7"/>
        <v>3506799</v>
      </c>
      <c r="AG32" s="76">
        <f t="shared" si="7"/>
        <v>5077064</v>
      </c>
      <c r="AH32" s="76">
        <f t="shared" si="7"/>
        <v>8457133</v>
      </c>
      <c r="AI32" s="76">
        <f aca="true" t="shared" si="8" ref="AI32:BK32">SUM(AI23:AI31)</f>
        <v>17907622</v>
      </c>
      <c r="AJ32" s="76">
        <f t="shared" si="8"/>
        <v>11460562</v>
      </c>
      <c r="AK32" s="76">
        <f t="shared" si="8"/>
        <v>7583128</v>
      </c>
      <c r="AL32" s="76">
        <f t="shared" si="8"/>
        <v>12446708</v>
      </c>
      <c r="AM32" s="76">
        <f t="shared" si="8"/>
        <v>3819897</v>
      </c>
      <c r="AN32" s="76">
        <f t="shared" si="8"/>
        <v>11807563</v>
      </c>
      <c r="AO32" s="76">
        <f t="shared" si="8"/>
        <v>11781786</v>
      </c>
      <c r="AP32" s="76">
        <f t="shared" si="8"/>
        <v>9377622</v>
      </c>
      <c r="AQ32" s="76">
        <f t="shared" si="8"/>
        <v>6271220</v>
      </c>
      <c r="AR32" s="76">
        <f t="shared" si="8"/>
        <v>1267193</v>
      </c>
      <c r="AS32" s="76">
        <f t="shared" si="8"/>
        <v>1409972</v>
      </c>
      <c r="AT32" s="76">
        <f t="shared" si="8"/>
        <v>3289727</v>
      </c>
      <c r="AU32" s="76">
        <f t="shared" si="8"/>
        <v>2179312</v>
      </c>
      <c r="AV32" s="76">
        <f t="shared" si="8"/>
        <v>66465568</v>
      </c>
      <c r="AW32" s="76">
        <f t="shared" si="8"/>
        <v>1943313</v>
      </c>
      <c r="AX32" s="76">
        <f t="shared" si="8"/>
        <v>785602</v>
      </c>
      <c r="AY32" s="76">
        <f t="shared" si="8"/>
        <v>2344033</v>
      </c>
      <c r="AZ32" s="76">
        <f t="shared" si="8"/>
        <v>999153</v>
      </c>
      <c r="BA32" s="76">
        <f t="shared" si="8"/>
        <v>1141310</v>
      </c>
      <c r="BB32" s="76">
        <f t="shared" si="8"/>
        <v>1149294</v>
      </c>
      <c r="BC32" s="76">
        <f t="shared" si="8"/>
        <v>801165845</v>
      </c>
      <c r="BD32" s="76">
        <f t="shared" si="8"/>
        <v>1475700</v>
      </c>
      <c r="BE32" s="76">
        <f t="shared" si="8"/>
        <v>92865211</v>
      </c>
      <c r="BF32" s="76">
        <f t="shared" si="8"/>
        <v>76089415</v>
      </c>
      <c r="BG32" s="76">
        <f t="shared" si="8"/>
        <v>110140474</v>
      </c>
      <c r="BH32" s="76">
        <f t="shared" si="8"/>
        <v>55568083</v>
      </c>
      <c r="BI32" s="76"/>
      <c r="BJ32" s="76">
        <f t="shared" si="8"/>
        <v>224094334</v>
      </c>
      <c r="BK32" s="76">
        <f t="shared" si="8"/>
        <v>5682534</v>
      </c>
      <c r="BL32" s="76">
        <f>SUM(BL23:BL31)</f>
        <v>9057878</v>
      </c>
      <c r="BM32" s="76">
        <f>SUM(BM23:BM31)</f>
        <v>64213486</v>
      </c>
      <c r="BN32" s="76">
        <f>SUM(BN23:BN31)</f>
        <v>24324362</v>
      </c>
      <c r="BO32" s="76">
        <f>SUM(BO23:BO31)</f>
        <v>93527489</v>
      </c>
      <c r="BP32" s="76">
        <f>SUM(BP23:BP31)</f>
        <v>261008537</v>
      </c>
      <c r="BQ32" s="76"/>
      <c r="BR32" s="119"/>
      <c r="BS32" s="119"/>
      <c r="BT32" s="119"/>
      <c r="BU32" s="119"/>
      <c r="BV32" s="119"/>
      <c r="BW32" s="68">
        <f t="shared" si="6"/>
        <v>2274864502</v>
      </c>
    </row>
    <row r="33" spans="2:75" ht="13.5" thickBot="1">
      <c r="B33" s="353" t="s">
        <v>570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5"/>
    </row>
    <row r="34" spans="2:75" ht="12.75">
      <c r="B34" s="217" t="s">
        <v>589</v>
      </c>
      <c r="C34" s="143"/>
      <c r="D34" s="143"/>
      <c r="E34" s="143"/>
      <c r="F34" s="143"/>
      <c r="G34" s="143"/>
      <c r="H34" s="143"/>
      <c r="I34" s="143"/>
      <c r="J34" s="143"/>
      <c r="K34" s="69">
        <v>109547</v>
      </c>
      <c r="L34" s="69">
        <v>209959</v>
      </c>
      <c r="M34" s="69"/>
      <c r="N34" s="69"/>
      <c r="O34" s="69"/>
      <c r="P34" s="81"/>
      <c r="Q34" s="69">
        <v>310375</v>
      </c>
      <c r="R34" s="69"/>
      <c r="S34" s="69"/>
      <c r="T34" s="69"/>
      <c r="U34" s="69"/>
      <c r="V34" s="69">
        <v>336501</v>
      </c>
      <c r="W34" s="69"/>
      <c r="X34" s="69"/>
      <c r="Y34" s="69">
        <v>89461</v>
      </c>
      <c r="Z34" s="69"/>
      <c r="AA34" s="69">
        <v>165868</v>
      </c>
      <c r="AB34" s="69">
        <v>1561</v>
      </c>
      <c r="AC34" s="69"/>
      <c r="AD34" s="69">
        <v>103294</v>
      </c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69">
        <v>4781500</v>
      </c>
      <c r="BK34" s="81">
        <v>45000</v>
      </c>
      <c r="BL34" s="81">
        <v>305900</v>
      </c>
      <c r="BM34" s="81">
        <v>382000</v>
      </c>
      <c r="BN34" s="81">
        <v>300000</v>
      </c>
      <c r="BO34" s="81">
        <v>1070000</v>
      </c>
      <c r="BP34" s="81">
        <v>15414384</v>
      </c>
      <c r="BQ34" s="81"/>
      <c r="BR34" s="81"/>
      <c r="BS34" s="81"/>
      <c r="BT34" s="81"/>
      <c r="BU34" s="81"/>
      <c r="BV34" s="81"/>
      <c r="BW34" s="100">
        <f aca="true" t="shared" si="9" ref="BW34:BW40">SUM(K34:BV34)</f>
        <v>23625350</v>
      </c>
    </row>
    <row r="35" spans="2:75" ht="24">
      <c r="B35" s="218" t="s">
        <v>590</v>
      </c>
      <c r="C35" s="113"/>
      <c r="D35" s="113"/>
      <c r="E35" s="113"/>
      <c r="F35" s="113"/>
      <c r="G35" s="113"/>
      <c r="H35" s="113"/>
      <c r="I35" s="113"/>
      <c r="J35" s="113"/>
      <c r="K35" s="113"/>
      <c r="L35" s="73"/>
      <c r="M35" s="73"/>
      <c r="N35" s="73"/>
      <c r="O35" s="73"/>
      <c r="P35" s="73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1">
        <v>5069500</v>
      </c>
      <c r="BK35" s="73">
        <v>255000</v>
      </c>
      <c r="BL35" s="73">
        <v>651153</v>
      </c>
      <c r="BM35" s="73">
        <v>500000</v>
      </c>
      <c r="BN35" s="73">
        <v>9200750</v>
      </c>
      <c r="BO35" s="73">
        <v>2140000</v>
      </c>
      <c r="BP35" s="73">
        <v>26091248</v>
      </c>
      <c r="BQ35" s="73"/>
      <c r="BR35" s="73"/>
      <c r="BS35" s="73"/>
      <c r="BT35" s="73"/>
      <c r="BU35" s="73"/>
      <c r="BV35" s="73"/>
      <c r="BW35" s="99">
        <f t="shared" si="9"/>
        <v>43907651</v>
      </c>
    </row>
    <row r="36" spans="2:75" ht="12.75">
      <c r="B36" s="218" t="s">
        <v>591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73"/>
      <c r="M36" s="73"/>
      <c r="N36" s="73"/>
      <c r="O36" s="73"/>
      <c r="P36" s="73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1">
        <v>460085</v>
      </c>
      <c r="AQ36" s="71"/>
      <c r="AR36" s="71"/>
      <c r="AS36" s="71"/>
      <c r="AT36" s="71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1">
        <v>8110000</v>
      </c>
      <c r="BK36" s="73"/>
      <c r="BL36" s="73">
        <v>351102</v>
      </c>
      <c r="BM36" s="73">
        <v>2421872</v>
      </c>
      <c r="BN36" s="73"/>
      <c r="BO36" s="73">
        <v>3210000</v>
      </c>
      <c r="BP36" s="73">
        <v>1400000</v>
      </c>
      <c r="BQ36" s="73"/>
      <c r="BR36" s="73"/>
      <c r="BS36" s="73"/>
      <c r="BT36" s="73"/>
      <c r="BU36" s="73"/>
      <c r="BV36" s="73"/>
      <c r="BW36" s="99">
        <f t="shared" si="9"/>
        <v>15953059</v>
      </c>
    </row>
    <row r="37" spans="2:75" ht="12.75">
      <c r="B37" s="222" t="s">
        <v>987</v>
      </c>
      <c r="C37" s="92"/>
      <c r="D37" s="92"/>
      <c r="E37" s="92"/>
      <c r="F37" s="92"/>
      <c r="G37" s="92"/>
      <c r="H37" s="92"/>
      <c r="I37" s="92"/>
      <c r="J37" s="92"/>
      <c r="K37" s="92"/>
      <c r="L37" s="91"/>
      <c r="M37" s="91"/>
      <c r="N37" s="91"/>
      <c r="O37" s="91"/>
      <c r="P37" s="9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101"/>
      <c r="AQ37" s="101"/>
      <c r="AR37" s="101"/>
      <c r="AS37" s="101"/>
      <c r="AT37" s="10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7">
        <v>8019315</v>
      </c>
      <c r="BK37" s="91"/>
      <c r="BL37" s="91">
        <v>105000</v>
      </c>
      <c r="BM37" s="91"/>
      <c r="BN37" s="91"/>
      <c r="BO37" s="91">
        <v>4280000</v>
      </c>
      <c r="BP37" s="91">
        <v>189684</v>
      </c>
      <c r="BQ37" s="91"/>
      <c r="BR37" s="91"/>
      <c r="BS37" s="91"/>
      <c r="BT37" s="91"/>
      <c r="BU37" s="91"/>
      <c r="BV37" s="91"/>
      <c r="BW37" s="102">
        <f t="shared" si="9"/>
        <v>12593999</v>
      </c>
    </row>
    <row r="38" spans="2:75" ht="12.75">
      <c r="B38" s="222" t="s">
        <v>834</v>
      </c>
      <c r="C38" s="92"/>
      <c r="D38" s="92"/>
      <c r="E38" s="92"/>
      <c r="F38" s="92"/>
      <c r="G38" s="92"/>
      <c r="H38" s="92"/>
      <c r="I38" s="92"/>
      <c r="J38" s="92"/>
      <c r="K38" s="92"/>
      <c r="L38" s="91"/>
      <c r="M38" s="91"/>
      <c r="N38" s="91"/>
      <c r="O38" s="91"/>
      <c r="P38" s="9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101"/>
      <c r="AQ38" s="101"/>
      <c r="AR38" s="101"/>
      <c r="AS38" s="101"/>
      <c r="AT38" s="10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88">
        <v>25000</v>
      </c>
      <c r="BK38" s="91"/>
      <c r="BL38" s="91">
        <v>48000</v>
      </c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102">
        <f t="shared" si="9"/>
        <v>73000</v>
      </c>
    </row>
    <row r="39" spans="2:75" ht="12.75">
      <c r="B39" s="222" t="s">
        <v>258</v>
      </c>
      <c r="C39" s="92"/>
      <c r="D39" s="92"/>
      <c r="E39" s="92"/>
      <c r="F39" s="92"/>
      <c r="G39" s="92"/>
      <c r="H39" s="92"/>
      <c r="I39" s="92"/>
      <c r="J39" s="92"/>
      <c r="K39" s="92"/>
      <c r="L39" s="91"/>
      <c r="M39" s="91"/>
      <c r="N39" s="91"/>
      <c r="O39" s="91"/>
      <c r="P39" s="9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101"/>
      <c r="AQ39" s="101"/>
      <c r="AR39" s="101"/>
      <c r="AS39" s="101"/>
      <c r="AT39" s="10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88"/>
      <c r="BK39" s="91"/>
      <c r="BL39" s="91">
        <v>116300</v>
      </c>
      <c r="BM39" s="91"/>
      <c r="BN39" s="91"/>
      <c r="BO39" s="91"/>
      <c r="BP39" s="91">
        <v>877756</v>
      </c>
      <c r="BQ39" s="91"/>
      <c r="BR39" s="91"/>
      <c r="BS39" s="91"/>
      <c r="BT39" s="91"/>
      <c r="BU39" s="91"/>
      <c r="BV39" s="91"/>
      <c r="BW39" s="102">
        <f t="shared" si="9"/>
        <v>994056</v>
      </c>
    </row>
    <row r="40" spans="2:75" ht="13.5" thickBot="1">
      <c r="B40" s="261" t="s">
        <v>831</v>
      </c>
      <c r="C40" s="92"/>
      <c r="D40" s="92"/>
      <c r="E40" s="92"/>
      <c r="F40" s="92"/>
      <c r="G40" s="92"/>
      <c r="H40" s="92"/>
      <c r="I40" s="92"/>
      <c r="J40" s="92"/>
      <c r="K40" s="92">
        <f>SUM(K34:K39)</f>
        <v>109547</v>
      </c>
      <c r="L40" s="92">
        <f>SUM(L34:L39)</f>
        <v>209959</v>
      </c>
      <c r="M40" s="92"/>
      <c r="N40" s="92"/>
      <c r="O40" s="92"/>
      <c r="P40" s="92"/>
      <c r="Q40" s="92">
        <f>SUM(Q34:Q39)</f>
        <v>310375</v>
      </c>
      <c r="R40" s="92"/>
      <c r="S40" s="92"/>
      <c r="T40" s="92"/>
      <c r="U40" s="92"/>
      <c r="V40" s="92">
        <f>SUM(V34:V39)</f>
        <v>336501</v>
      </c>
      <c r="W40" s="92"/>
      <c r="X40" s="92"/>
      <c r="Y40" s="92">
        <f>SUM(Y34:Y39)</f>
        <v>89461</v>
      </c>
      <c r="Z40" s="92"/>
      <c r="AA40" s="92">
        <f>SUM(AA34:AA39)</f>
        <v>165868</v>
      </c>
      <c r="AB40" s="92">
        <f>SUM(AB34:AB39)</f>
        <v>1561</v>
      </c>
      <c r="AC40" s="92"/>
      <c r="AD40" s="92">
        <f>SUM(AD34:AD39)</f>
        <v>103294</v>
      </c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>
        <f>SUM(AP34:AP39)</f>
        <v>460085</v>
      </c>
      <c r="AQ40" s="92"/>
      <c r="AR40" s="92"/>
      <c r="AS40" s="92"/>
      <c r="AT40" s="92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76">
        <f aca="true" t="shared" si="10" ref="BJ40:BP40">SUM(BJ34:BJ39)</f>
        <v>26005315</v>
      </c>
      <c r="BK40" s="76">
        <f t="shared" si="10"/>
        <v>300000</v>
      </c>
      <c r="BL40" s="76">
        <f t="shared" si="10"/>
        <v>1577455</v>
      </c>
      <c r="BM40" s="76">
        <f t="shared" si="10"/>
        <v>3303872</v>
      </c>
      <c r="BN40" s="162">
        <f t="shared" si="10"/>
        <v>9500750</v>
      </c>
      <c r="BO40" s="162">
        <f t="shared" si="10"/>
        <v>10700000</v>
      </c>
      <c r="BP40" s="162">
        <f t="shared" si="10"/>
        <v>43973072</v>
      </c>
      <c r="BQ40" s="91"/>
      <c r="BR40" s="91"/>
      <c r="BS40" s="91"/>
      <c r="BT40" s="91"/>
      <c r="BU40" s="91"/>
      <c r="BV40" s="91"/>
      <c r="BW40" s="93">
        <f t="shared" si="9"/>
        <v>97147115</v>
      </c>
    </row>
    <row r="41" spans="2:75" ht="13.5" thickBot="1">
      <c r="B41" s="369" t="s">
        <v>641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1"/>
    </row>
    <row r="42" spans="1:256" s="14" customFormat="1" ht="12.75">
      <c r="A42" s="32"/>
      <c r="B42" s="224" t="s">
        <v>442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4">
        <v>69100000</v>
      </c>
      <c r="BK42" s="165">
        <v>250000</v>
      </c>
      <c r="BL42" s="165">
        <v>1192185</v>
      </c>
      <c r="BM42" s="165"/>
      <c r="BN42" s="165"/>
      <c r="BO42" s="165"/>
      <c r="BP42" s="164">
        <v>256178144</v>
      </c>
      <c r="BQ42" s="163"/>
      <c r="BR42" s="163"/>
      <c r="BS42" s="163"/>
      <c r="BT42" s="163"/>
      <c r="BU42" s="163"/>
      <c r="BV42" s="163"/>
      <c r="BW42" s="166">
        <f>SUM(BJ42:BV42)</f>
        <v>326720329</v>
      </c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2:75" ht="13.5" thickBot="1">
      <c r="B43" s="262" t="s">
        <v>642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167">
        <f>SUM(BJ42)</f>
        <v>69100000</v>
      </c>
      <c r="BK43" s="167">
        <f>SUM(BK42)</f>
        <v>250000</v>
      </c>
      <c r="BL43" s="167">
        <f>SUM(BL42)</f>
        <v>1192185</v>
      </c>
      <c r="BM43" s="167"/>
      <c r="BN43" s="89"/>
      <c r="BO43" s="89"/>
      <c r="BP43" s="167">
        <f>SUM(BP42)</f>
        <v>256178144</v>
      </c>
      <c r="BQ43" s="87"/>
      <c r="BR43" s="87"/>
      <c r="BS43" s="87"/>
      <c r="BT43" s="87"/>
      <c r="BU43" s="87"/>
      <c r="BV43" s="87"/>
      <c r="BW43" s="168">
        <f>SUM(BJ43:BV43)</f>
        <v>326720329</v>
      </c>
    </row>
    <row r="44" spans="2:75" ht="13.5" thickBot="1">
      <c r="B44" s="369" t="s">
        <v>238</v>
      </c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1"/>
    </row>
    <row r="45" spans="2:75" ht="36">
      <c r="B45" s="217" t="s">
        <v>595</v>
      </c>
      <c r="C45" s="81"/>
      <c r="D45" s="81"/>
      <c r="E45" s="80"/>
      <c r="F45" s="69">
        <v>15600000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69">
        <v>1248000</v>
      </c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100">
        <f>SUM(F45:BV45)</f>
        <v>16848000</v>
      </c>
    </row>
    <row r="46" spans="2:87" ht="13.5" thickBot="1">
      <c r="B46" s="225" t="s">
        <v>832</v>
      </c>
      <c r="C46" s="119"/>
      <c r="D46" s="119"/>
      <c r="E46" s="119"/>
      <c r="F46" s="67">
        <f>SUM(F45)</f>
        <v>15600000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>
        <f>SUM(BF45)</f>
        <v>1248000</v>
      </c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8">
        <f>SUM(F46:BV46)</f>
        <v>16848000</v>
      </c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</row>
    <row r="47" spans="2:87" ht="13.5" thickBot="1">
      <c r="B47" s="372" t="s">
        <v>917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3"/>
      <c r="BS47" s="373"/>
      <c r="BT47" s="373"/>
      <c r="BU47" s="373"/>
      <c r="BV47" s="373"/>
      <c r="BW47" s="374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</row>
    <row r="48" spans="2:75" ht="12.75">
      <c r="B48" s="217" t="s">
        <v>816</v>
      </c>
      <c r="C48" s="143"/>
      <c r="D48" s="143"/>
      <c r="E48" s="143"/>
      <c r="F48" s="69">
        <v>275000000</v>
      </c>
      <c r="G48" s="143"/>
      <c r="H48" s="143"/>
      <c r="I48" s="143"/>
      <c r="J48" s="69">
        <v>6622903888</v>
      </c>
      <c r="K48" s="143"/>
      <c r="L48" s="69"/>
      <c r="M48" s="69"/>
      <c r="N48" s="69"/>
      <c r="O48" s="69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69"/>
      <c r="AS48" s="69">
        <v>30000000</v>
      </c>
      <c r="AT48" s="69">
        <v>830138435</v>
      </c>
      <c r="AU48" s="69">
        <v>15000000</v>
      </c>
      <c r="AV48" s="69"/>
      <c r="AW48" s="69">
        <v>2751476286</v>
      </c>
      <c r="AX48" s="69">
        <v>6432342972</v>
      </c>
      <c r="AY48" s="69"/>
      <c r="AZ48" s="69">
        <v>2163325600</v>
      </c>
      <c r="BA48" s="69">
        <v>1456407481</v>
      </c>
      <c r="BB48" s="69">
        <v>900000000</v>
      </c>
      <c r="BC48" s="69">
        <v>1356407481</v>
      </c>
      <c r="BD48" s="69"/>
      <c r="BE48" s="81"/>
      <c r="BF48" s="81"/>
      <c r="BG48" s="81"/>
      <c r="BH48" s="81"/>
      <c r="BI48" s="81"/>
      <c r="BJ48" s="69">
        <v>1662670285</v>
      </c>
      <c r="BK48" s="69"/>
      <c r="BL48" s="81"/>
      <c r="BM48" s="69">
        <v>25410700000</v>
      </c>
      <c r="BN48" s="69">
        <v>83700000</v>
      </c>
      <c r="BO48" s="69">
        <v>2140000</v>
      </c>
      <c r="BP48" s="69">
        <v>1219151324</v>
      </c>
      <c r="BQ48" s="69">
        <v>1797012894</v>
      </c>
      <c r="BR48" s="81"/>
      <c r="BS48" s="81"/>
      <c r="BT48" s="81"/>
      <c r="BU48" s="81"/>
      <c r="BV48" s="81"/>
      <c r="BW48" s="100">
        <f>SUM(F48:BV48)</f>
        <v>53008376646</v>
      </c>
    </row>
    <row r="49" spans="2:75" ht="12.75">
      <c r="B49" s="263" t="s">
        <v>973</v>
      </c>
      <c r="C49" s="92"/>
      <c r="D49" s="92"/>
      <c r="E49" s="92"/>
      <c r="F49" s="92"/>
      <c r="G49" s="92"/>
      <c r="H49" s="92"/>
      <c r="I49" s="92"/>
      <c r="J49" s="91"/>
      <c r="K49" s="91"/>
      <c r="L49" s="91"/>
      <c r="M49" s="92"/>
      <c r="N49" s="92"/>
      <c r="O49" s="92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101">
        <v>76750600</v>
      </c>
      <c r="BF49" s="91"/>
      <c r="BG49" s="91"/>
      <c r="BH49" s="91"/>
      <c r="BI49" s="101">
        <v>1594903238</v>
      </c>
      <c r="BJ49" s="101"/>
      <c r="BK49" s="91"/>
      <c r="BL49" s="101"/>
      <c r="BM49" s="101"/>
      <c r="BN49" s="101"/>
      <c r="BO49" s="101"/>
      <c r="BP49" s="101"/>
      <c r="BQ49" s="101">
        <v>312826590</v>
      </c>
      <c r="BR49" s="101">
        <v>8513500</v>
      </c>
      <c r="BS49" s="101">
        <v>34017206</v>
      </c>
      <c r="BT49" s="101">
        <v>788488012</v>
      </c>
      <c r="BU49" s="101">
        <v>50145543</v>
      </c>
      <c r="BV49" s="101">
        <v>1233130993</v>
      </c>
      <c r="BW49" s="102">
        <f>SUM(F49:BV49)</f>
        <v>4098775682</v>
      </c>
    </row>
    <row r="50" spans="2:75" ht="13.5" thickBot="1">
      <c r="B50" s="220" t="s">
        <v>875</v>
      </c>
      <c r="C50" s="76"/>
      <c r="D50" s="76"/>
      <c r="E50" s="76"/>
      <c r="F50" s="76">
        <f>SUM(F48:F49)</f>
        <v>275000000</v>
      </c>
      <c r="G50" s="76"/>
      <c r="H50" s="76"/>
      <c r="I50" s="76"/>
      <c r="J50" s="76">
        <f>SUM(J48:J49)</f>
        <v>6622903888</v>
      </c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76"/>
      <c r="AS50" s="76">
        <f aca="true" t="shared" si="11" ref="AS50:BE50">SUM(AS48:AS49)</f>
        <v>30000000</v>
      </c>
      <c r="AT50" s="76">
        <f t="shared" si="11"/>
        <v>830138435</v>
      </c>
      <c r="AU50" s="76">
        <f t="shared" si="11"/>
        <v>15000000</v>
      </c>
      <c r="AV50" s="76"/>
      <c r="AW50" s="76">
        <f t="shared" si="11"/>
        <v>2751476286</v>
      </c>
      <c r="AX50" s="76">
        <f t="shared" si="11"/>
        <v>6432342972</v>
      </c>
      <c r="AY50" s="76"/>
      <c r="AZ50" s="76">
        <f t="shared" si="11"/>
        <v>2163325600</v>
      </c>
      <c r="BA50" s="76">
        <f t="shared" si="11"/>
        <v>1456407481</v>
      </c>
      <c r="BB50" s="76">
        <f t="shared" si="11"/>
        <v>900000000</v>
      </c>
      <c r="BC50" s="76">
        <f t="shared" si="11"/>
        <v>1356407481</v>
      </c>
      <c r="BD50" s="76"/>
      <c r="BE50" s="76">
        <f t="shared" si="11"/>
        <v>76750600</v>
      </c>
      <c r="BF50" s="119"/>
      <c r="BG50" s="119"/>
      <c r="BH50" s="119"/>
      <c r="BI50" s="76">
        <f aca="true" t="shared" si="12" ref="BI50:BV50">SUM(BI48:BI49)</f>
        <v>1594903238</v>
      </c>
      <c r="BJ50" s="76">
        <f t="shared" si="12"/>
        <v>1662670285</v>
      </c>
      <c r="BK50" s="76"/>
      <c r="BL50" s="76"/>
      <c r="BM50" s="76">
        <f t="shared" si="12"/>
        <v>25410700000</v>
      </c>
      <c r="BN50" s="76">
        <f t="shared" si="12"/>
        <v>83700000</v>
      </c>
      <c r="BO50" s="76">
        <f t="shared" si="12"/>
        <v>2140000</v>
      </c>
      <c r="BP50" s="76">
        <f t="shared" si="12"/>
        <v>1219151324</v>
      </c>
      <c r="BQ50" s="76">
        <f t="shared" si="12"/>
        <v>2109839484</v>
      </c>
      <c r="BR50" s="76">
        <f t="shared" si="12"/>
        <v>8513500</v>
      </c>
      <c r="BS50" s="76">
        <f t="shared" si="12"/>
        <v>34017206</v>
      </c>
      <c r="BT50" s="76">
        <f t="shared" si="12"/>
        <v>788488012</v>
      </c>
      <c r="BU50" s="76">
        <f t="shared" si="12"/>
        <v>50145543</v>
      </c>
      <c r="BV50" s="76">
        <f t="shared" si="12"/>
        <v>1233130993</v>
      </c>
      <c r="BW50" s="68">
        <f>SUM(F50:BV50)</f>
        <v>57107152328</v>
      </c>
    </row>
    <row r="51" spans="2:76" ht="13.5" thickBot="1">
      <c r="B51" s="264" t="s">
        <v>874</v>
      </c>
      <c r="C51" s="120">
        <f>C12+C21+C32+C40+C43+C46+C50</f>
        <v>88625479</v>
      </c>
      <c r="D51" s="120">
        <f aca="true" t="shared" si="13" ref="D51:BO51">D12+D21+D32+D40+D43+D46+D50</f>
        <v>27115224</v>
      </c>
      <c r="E51" s="120">
        <f t="shared" si="13"/>
        <v>31113121</v>
      </c>
      <c r="F51" s="120">
        <f t="shared" si="13"/>
        <v>315984443</v>
      </c>
      <c r="G51" s="120">
        <f t="shared" si="13"/>
        <v>23111730</v>
      </c>
      <c r="H51" s="120">
        <f t="shared" si="13"/>
        <v>83290236</v>
      </c>
      <c r="I51" s="120">
        <f t="shared" si="13"/>
        <v>18657886</v>
      </c>
      <c r="J51" s="120">
        <f t="shared" si="13"/>
        <v>6650018551</v>
      </c>
      <c r="K51" s="120">
        <f t="shared" si="13"/>
        <v>43412789</v>
      </c>
      <c r="L51" s="120">
        <f t="shared" si="13"/>
        <v>62782714</v>
      </c>
      <c r="M51" s="120">
        <f t="shared" si="13"/>
        <v>35923352</v>
      </c>
      <c r="N51" s="120">
        <f t="shared" si="13"/>
        <v>47110795</v>
      </c>
      <c r="O51" s="120">
        <f t="shared" si="13"/>
        <v>46409830</v>
      </c>
      <c r="P51" s="169">
        <f t="shared" si="13"/>
        <v>41038200</v>
      </c>
      <c r="Q51" s="120">
        <f t="shared" si="13"/>
        <v>158846300</v>
      </c>
      <c r="R51" s="120">
        <f t="shared" si="13"/>
        <v>99174361</v>
      </c>
      <c r="S51" s="120">
        <f t="shared" si="13"/>
        <v>28657308</v>
      </c>
      <c r="T51" s="120">
        <f t="shared" si="13"/>
        <v>60557849</v>
      </c>
      <c r="U51" s="120">
        <f t="shared" si="13"/>
        <v>70010196</v>
      </c>
      <c r="V51" s="120">
        <f t="shared" si="13"/>
        <v>99548027</v>
      </c>
      <c r="W51" s="120">
        <f t="shared" si="13"/>
        <v>66606849</v>
      </c>
      <c r="X51" s="120">
        <f t="shared" si="13"/>
        <v>110816975</v>
      </c>
      <c r="Y51" s="120">
        <f t="shared" si="13"/>
        <v>77288675</v>
      </c>
      <c r="Z51" s="120">
        <f t="shared" si="13"/>
        <v>124493908</v>
      </c>
      <c r="AA51" s="120">
        <f t="shared" si="13"/>
        <v>43704033</v>
      </c>
      <c r="AB51" s="120">
        <f t="shared" si="13"/>
        <v>54390386</v>
      </c>
      <c r="AC51" s="120">
        <f t="shared" si="13"/>
        <v>54428462</v>
      </c>
      <c r="AD51" s="120">
        <f t="shared" si="13"/>
        <v>100537816</v>
      </c>
      <c r="AE51" s="120">
        <f t="shared" si="13"/>
        <v>72812783</v>
      </c>
      <c r="AF51" s="120">
        <f t="shared" si="13"/>
        <v>36553958</v>
      </c>
      <c r="AG51" s="120">
        <f t="shared" si="13"/>
        <v>41496998</v>
      </c>
      <c r="AH51" s="120">
        <f t="shared" si="13"/>
        <v>68350299</v>
      </c>
      <c r="AI51" s="120">
        <f t="shared" si="13"/>
        <v>114840651</v>
      </c>
      <c r="AJ51" s="120">
        <f t="shared" si="13"/>
        <v>78274592</v>
      </c>
      <c r="AK51" s="120">
        <f t="shared" si="13"/>
        <v>94802490</v>
      </c>
      <c r="AL51" s="120">
        <f t="shared" si="13"/>
        <v>122062342</v>
      </c>
      <c r="AM51" s="120">
        <f t="shared" si="13"/>
        <v>36573892</v>
      </c>
      <c r="AN51" s="120">
        <f t="shared" si="13"/>
        <v>143375690</v>
      </c>
      <c r="AO51" s="120">
        <f t="shared" si="13"/>
        <v>80744734</v>
      </c>
      <c r="AP51" s="120">
        <f t="shared" si="13"/>
        <v>74821256</v>
      </c>
      <c r="AQ51" s="120">
        <f t="shared" si="13"/>
        <v>49385270</v>
      </c>
      <c r="AR51" s="120">
        <f t="shared" si="13"/>
        <v>14695002</v>
      </c>
      <c r="AS51" s="120">
        <f t="shared" si="13"/>
        <v>42693599</v>
      </c>
      <c r="AT51" s="120">
        <f t="shared" si="13"/>
        <v>845489746</v>
      </c>
      <c r="AU51" s="120">
        <f t="shared" si="13"/>
        <v>31474801</v>
      </c>
      <c r="AV51" s="120">
        <f t="shared" si="13"/>
        <v>86386166</v>
      </c>
      <c r="AW51" s="120">
        <f t="shared" si="13"/>
        <v>2770252814</v>
      </c>
      <c r="AX51" s="120">
        <f t="shared" si="13"/>
        <v>6443578843</v>
      </c>
      <c r="AY51" s="120">
        <f t="shared" si="13"/>
        <v>14305306</v>
      </c>
      <c r="AZ51" s="120">
        <f t="shared" si="13"/>
        <v>2172824069</v>
      </c>
      <c r="BA51" s="120">
        <f t="shared" si="13"/>
        <v>1466857611</v>
      </c>
      <c r="BB51" s="120">
        <f t="shared" si="13"/>
        <v>909901644</v>
      </c>
      <c r="BC51" s="120">
        <f t="shared" si="13"/>
        <v>2166082922</v>
      </c>
      <c r="BD51" s="120">
        <f t="shared" si="13"/>
        <v>23492554</v>
      </c>
      <c r="BE51" s="120">
        <f t="shared" si="13"/>
        <v>226210256</v>
      </c>
      <c r="BF51" s="120">
        <f t="shared" si="13"/>
        <v>446408171</v>
      </c>
      <c r="BG51" s="120">
        <f>BG12+BG21+BG32+BG40+BG43+BG46+BG50</f>
        <v>168378307</v>
      </c>
      <c r="BH51" s="120">
        <f t="shared" si="13"/>
        <v>81026873</v>
      </c>
      <c r="BI51" s="120">
        <f t="shared" si="13"/>
        <v>1594903238</v>
      </c>
      <c r="BJ51" s="120">
        <f t="shared" si="13"/>
        <v>2859324822</v>
      </c>
      <c r="BK51" s="120">
        <f t="shared" si="13"/>
        <v>11531794</v>
      </c>
      <c r="BL51" s="120">
        <f t="shared" si="13"/>
        <v>51362691</v>
      </c>
      <c r="BM51" s="120">
        <f t="shared" si="13"/>
        <v>25740140765</v>
      </c>
      <c r="BN51" s="120">
        <f t="shared" si="13"/>
        <v>162332572</v>
      </c>
      <c r="BO51" s="120">
        <f t="shared" si="13"/>
        <v>246970419</v>
      </c>
      <c r="BP51" s="120">
        <f aca="true" t="shared" si="14" ref="BP51:BV51">BP12+BP21+BP32+BP40+BP43+BP46+BP50</f>
        <v>1968789827</v>
      </c>
      <c r="BQ51" s="120">
        <f t="shared" si="14"/>
        <v>2109839484</v>
      </c>
      <c r="BR51" s="120">
        <f t="shared" si="14"/>
        <v>8513500</v>
      </c>
      <c r="BS51" s="120">
        <f t="shared" si="14"/>
        <v>34017206</v>
      </c>
      <c r="BT51" s="120">
        <f t="shared" si="14"/>
        <v>788488012</v>
      </c>
      <c r="BU51" s="120">
        <f t="shared" si="14"/>
        <v>50145543</v>
      </c>
      <c r="BV51" s="120">
        <f t="shared" si="14"/>
        <v>1233130993</v>
      </c>
      <c r="BW51" s="121">
        <f>SUM(C51:BV51)</f>
        <v>64447300000</v>
      </c>
      <c r="BX51" s="4"/>
    </row>
    <row r="52" spans="2:75" ht="12.75">
      <c r="B52" s="350" t="s">
        <v>665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/>
      <c r="BT52" s="350"/>
      <c r="BU52" s="350"/>
      <c r="BV52" s="350"/>
      <c r="BW52" s="350"/>
    </row>
    <row r="53" ht="12.75">
      <c r="Q53" s="9"/>
    </row>
  </sheetData>
  <sheetProtection/>
  <mergeCells count="9">
    <mergeCell ref="B52:BW52"/>
    <mergeCell ref="B2:BW2"/>
    <mergeCell ref="B4:BW4"/>
    <mergeCell ref="B13:BW13"/>
    <mergeCell ref="B22:BW22"/>
    <mergeCell ref="B33:BW33"/>
    <mergeCell ref="B44:BW44"/>
    <mergeCell ref="B47:BW47"/>
    <mergeCell ref="B41:BW41"/>
  </mergeCells>
  <printOptions/>
  <pageMargins left="0.75" right="0.75" top="1" bottom="1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P56"/>
  <sheetViews>
    <sheetView zoomScale="90" zoomScaleNormal="90" zoomScalePageLayoutView="0" workbookViewId="0" topLeftCell="A40">
      <selection activeCell="H70" sqref="H70"/>
    </sheetView>
  </sheetViews>
  <sheetFormatPr defaultColWidth="11.421875" defaultRowHeight="12.75"/>
  <cols>
    <col min="1" max="1" width="2.8515625" style="0" customWidth="1"/>
    <col min="2" max="2" width="46.00390625" style="0" customWidth="1"/>
    <col min="3" max="3" width="12.8515625" style="0" customWidth="1"/>
    <col min="4" max="4" width="14.28125" style="0" customWidth="1"/>
    <col min="5" max="5" width="13.00390625" style="0" customWidth="1"/>
    <col min="6" max="6" width="15.140625" style="0" customWidth="1"/>
    <col min="7" max="7" width="12.421875" style="0" customWidth="1"/>
    <col min="8" max="8" width="15.140625" style="0" customWidth="1"/>
    <col min="9" max="9" width="15.8515625" style="0" customWidth="1"/>
    <col min="10" max="10" width="13.28125" style="0" customWidth="1"/>
    <col min="11" max="11" width="15.421875" style="0" customWidth="1"/>
    <col min="12" max="12" width="14.8515625" style="0" customWidth="1"/>
    <col min="13" max="13" width="15.421875" style="0" customWidth="1"/>
    <col min="14" max="14" width="15.00390625" style="0" customWidth="1"/>
    <col min="15" max="15" width="13.57421875" style="0" customWidth="1"/>
    <col min="16" max="16" width="13.7109375" style="0" customWidth="1"/>
    <col min="17" max="18" width="16.28125" style="0" customWidth="1"/>
    <col min="19" max="19" width="17.8515625" style="0" customWidth="1"/>
    <col min="20" max="20" width="21.421875" style="0" customWidth="1"/>
    <col min="21" max="21" width="13.7109375" style="0" customWidth="1"/>
    <col min="22" max="22" width="15.00390625" style="0" customWidth="1"/>
    <col min="23" max="23" width="14.421875" style="0" customWidth="1"/>
    <col min="24" max="24" width="13.57421875" style="0" customWidth="1"/>
    <col min="25" max="25" width="16.7109375" style="0" customWidth="1"/>
    <col min="26" max="26" width="15.7109375" style="0" customWidth="1"/>
    <col min="27" max="27" width="12.28125" style="0" customWidth="1"/>
    <col min="28" max="28" width="12.421875" style="0" customWidth="1"/>
    <col min="29" max="29" width="16.140625" style="0" customWidth="1"/>
    <col min="30" max="30" width="12.57421875" style="0" customWidth="1"/>
    <col min="31" max="31" width="13.57421875" style="0" customWidth="1"/>
    <col min="32" max="32" width="13.28125" style="0" customWidth="1"/>
    <col min="33" max="33" width="12.8515625" style="0" customWidth="1"/>
    <col min="34" max="34" width="12.57421875" style="0" customWidth="1"/>
    <col min="35" max="35" width="12.7109375" style="0" customWidth="1"/>
    <col min="36" max="36" width="13.140625" style="0" customWidth="1"/>
    <col min="37" max="37" width="12.8515625" style="0" customWidth="1"/>
    <col min="38" max="38" width="14.140625" style="0" customWidth="1"/>
    <col min="39" max="40" width="12.8515625" style="0" customWidth="1"/>
    <col min="41" max="41" width="12.7109375" style="0" customWidth="1"/>
    <col min="42" max="42" width="13.8515625" style="0" customWidth="1"/>
    <col min="43" max="43" width="13.421875" style="0" customWidth="1"/>
    <col min="44" max="44" width="13.00390625" style="0" customWidth="1"/>
    <col min="45" max="45" width="12.8515625" style="0" customWidth="1"/>
    <col min="46" max="46" width="13.8515625" style="0" customWidth="1"/>
    <col min="47" max="47" width="13.421875" style="0" customWidth="1"/>
    <col min="48" max="48" width="12.8515625" style="0" customWidth="1"/>
    <col min="49" max="49" width="13.28125" style="0" customWidth="1"/>
    <col min="50" max="50" width="14.421875" style="0" customWidth="1"/>
    <col min="51" max="51" width="13.140625" style="0" customWidth="1"/>
    <col min="52" max="52" width="13.00390625" style="0" customWidth="1"/>
    <col min="53" max="53" width="12.57421875" style="0" customWidth="1"/>
    <col min="54" max="54" width="13.28125" style="0" customWidth="1"/>
    <col min="55" max="55" width="13.57421875" style="0" customWidth="1"/>
    <col min="56" max="56" width="12.7109375" style="0" customWidth="1"/>
    <col min="57" max="58" width="13.140625" style="0" customWidth="1"/>
    <col min="59" max="59" width="14.140625" style="0" customWidth="1"/>
    <col min="60" max="60" width="13.28125" style="0" customWidth="1"/>
    <col min="61" max="61" width="16.140625" style="0" customWidth="1"/>
    <col min="62" max="62" width="14.8515625" style="0" customWidth="1"/>
    <col min="63" max="63" width="13.8515625" style="0" customWidth="1"/>
    <col min="64" max="64" width="16.00390625" style="0" customWidth="1"/>
    <col min="65" max="65" width="13.57421875" style="0" customWidth="1"/>
    <col min="66" max="66" width="16.28125" style="0" customWidth="1"/>
    <col min="67" max="67" width="19.7109375" style="0" customWidth="1"/>
    <col min="68" max="68" width="15.28125" style="0" customWidth="1"/>
    <col min="69" max="69" width="16.00390625" style="0" customWidth="1"/>
    <col min="70" max="70" width="16.28125" style="0" customWidth="1"/>
    <col min="71" max="71" width="16.421875" style="0" customWidth="1"/>
    <col min="72" max="72" width="15.8515625" style="0" customWidth="1"/>
    <col min="73" max="73" width="16.8515625" style="0" customWidth="1"/>
    <col min="74" max="74" width="15.421875" style="0" customWidth="1"/>
    <col min="75" max="75" width="15.140625" style="0" customWidth="1"/>
    <col min="76" max="76" width="20.8515625" style="0" customWidth="1"/>
    <col min="77" max="77" width="17.00390625" style="0" customWidth="1"/>
    <col min="78" max="78" width="17.421875" style="0" customWidth="1"/>
    <col min="79" max="79" width="18.28125" style="0" customWidth="1"/>
    <col min="81" max="81" width="12.28125" style="0" bestFit="1" customWidth="1"/>
    <col min="82" max="82" width="19.28125" style="0" customWidth="1"/>
    <col min="84" max="84" width="14.421875" style="0" bestFit="1" customWidth="1"/>
  </cols>
  <sheetData>
    <row r="1" ht="13.5" thickBot="1"/>
    <row r="2" spans="2:84" ht="13.5" customHeight="1" thickBot="1">
      <c r="B2" s="347" t="s">
        <v>105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9"/>
    </row>
    <row r="3" spans="2:84" ht="72.75" thickBot="1">
      <c r="B3" s="49" t="s">
        <v>354</v>
      </c>
      <c r="C3" s="50" t="s">
        <v>597</v>
      </c>
      <c r="D3" s="50" t="s">
        <v>272</v>
      </c>
      <c r="E3" s="50" t="s">
        <v>985</v>
      </c>
      <c r="F3" s="50" t="s">
        <v>907</v>
      </c>
      <c r="G3" s="50" t="s">
        <v>986</v>
      </c>
      <c r="H3" s="50" t="s">
        <v>189</v>
      </c>
      <c r="I3" s="50" t="s">
        <v>273</v>
      </c>
      <c r="J3" s="50" t="s">
        <v>274</v>
      </c>
      <c r="K3" s="50" t="s">
        <v>275</v>
      </c>
      <c r="L3" s="50" t="s">
        <v>276</v>
      </c>
      <c r="M3" s="50" t="s">
        <v>277</v>
      </c>
      <c r="N3" s="49" t="s">
        <v>278</v>
      </c>
      <c r="O3" s="50" t="s">
        <v>279</v>
      </c>
      <c r="P3" s="49" t="s">
        <v>197</v>
      </c>
      <c r="Q3" s="50" t="s">
        <v>108</v>
      </c>
      <c r="R3" s="170" t="s">
        <v>618</v>
      </c>
      <c r="S3" s="50" t="s">
        <v>280</v>
      </c>
      <c r="T3" s="170" t="s">
        <v>281</v>
      </c>
      <c r="U3" s="170" t="s">
        <v>282</v>
      </c>
      <c r="V3" s="170" t="s">
        <v>190</v>
      </c>
      <c r="W3" s="170" t="s">
        <v>283</v>
      </c>
      <c r="X3" s="50" t="s">
        <v>284</v>
      </c>
      <c r="Y3" s="50" t="s">
        <v>191</v>
      </c>
      <c r="Z3" s="50" t="s">
        <v>76</v>
      </c>
      <c r="AA3" s="50" t="s">
        <v>192</v>
      </c>
      <c r="AB3" s="50" t="s">
        <v>285</v>
      </c>
      <c r="AC3" s="50" t="s">
        <v>77</v>
      </c>
      <c r="AD3" s="50" t="s">
        <v>78</v>
      </c>
      <c r="AE3" s="50" t="s">
        <v>79</v>
      </c>
      <c r="AF3" s="50" t="s">
        <v>80</v>
      </c>
      <c r="AG3" s="50" t="s">
        <v>81</v>
      </c>
      <c r="AH3" s="50" t="s">
        <v>82</v>
      </c>
      <c r="AI3" s="50" t="s">
        <v>83</v>
      </c>
      <c r="AJ3" s="50" t="s">
        <v>84</v>
      </c>
      <c r="AK3" s="50" t="s">
        <v>85</v>
      </c>
      <c r="AL3" s="50" t="s">
        <v>86</v>
      </c>
      <c r="AM3" s="50" t="s">
        <v>87</v>
      </c>
      <c r="AN3" s="50" t="s">
        <v>88</v>
      </c>
      <c r="AO3" s="50" t="s">
        <v>89</v>
      </c>
      <c r="AP3" s="50" t="s">
        <v>90</v>
      </c>
      <c r="AQ3" s="50" t="s">
        <v>91</v>
      </c>
      <c r="AR3" s="50" t="s">
        <v>92</v>
      </c>
      <c r="AS3" s="50" t="s">
        <v>93</v>
      </c>
      <c r="AT3" s="50" t="s">
        <v>94</v>
      </c>
      <c r="AU3" s="50" t="s">
        <v>95</v>
      </c>
      <c r="AV3" s="50" t="s">
        <v>96</v>
      </c>
      <c r="AW3" s="50" t="s">
        <v>97</v>
      </c>
      <c r="AX3" s="50" t="s">
        <v>98</v>
      </c>
      <c r="AY3" s="50" t="s">
        <v>99</v>
      </c>
      <c r="AZ3" s="50" t="s">
        <v>664</v>
      </c>
      <c r="BA3" s="50" t="s">
        <v>685</v>
      </c>
      <c r="BB3" s="50" t="s">
        <v>691</v>
      </c>
      <c r="BC3" s="50" t="s">
        <v>686</v>
      </c>
      <c r="BD3" s="50" t="s">
        <v>687</v>
      </c>
      <c r="BE3" s="50" t="s">
        <v>688</v>
      </c>
      <c r="BF3" s="50" t="s">
        <v>689</v>
      </c>
      <c r="BG3" s="50" t="s">
        <v>690</v>
      </c>
      <c r="BH3" s="50" t="s">
        <v>809</v>
      </c>
      <c r="BI3" s="50" t="s">
        <v>991</v>
      </c>
      <c r="BJ3" s="50" t="s">
        <v>810</v>
      </c>
      <c r="BK3" s="50" t="s">
        <v>992</v>
      </c>
      <c r="BL3" s="50" t="s">
        <v>193</v>
      </c>
      <c r="BM3" s="50" t="s">
        <v>194</v>
      </c>
      <c r="BN3" s="50" t="s">
        <v>286</v>
      </c>
      <c r="BO3" s="50" t="s">
        <v>287</v>
      </c>
      <c r="BP3" s="50" t="s">
        <v>228</v>
      </c>
      <c r="BQ3" s="50" t="s">
        <v>131</v>
      </c>
      <c r="BR3" s="50" t="s">
        <v>132</v>
      </c>
      <c r="BS3" s="50" t="s">
        <v>133</v>
      </c>
      <c r="BT3" s="50" t="s">
        <v>134</v>
      </c>
      <c r="BU3" s="50" t="s">
        <v>135</v>
      </c>
      <c r="BV3" s="50" t="s">
        <v>229</v>
      </c>
      <c r="BW3" s="50" t="s">
        <v>288</v>
      </c>
      <c r="BX3" s="50" t="s">
        <v>230</v>
      </c>
      <c r="BY3" s="50" t="s">
        <v>136</v>
      </c>
      <c r="BZ3" s="50" t="s">
        <v>289</v>
      </c>
      <c r="CA3" s="50" t="s">
        <v>195</v>
      </c>
      <c r="CB3" s="50" t="s">
        <v>290</v>
      </c>
      <c r="CC3" s="50" t="s">
        <v>231</v>
      </c>
      <c r="CD3" s="49" t="s">
        <v>196</v>
      </c>
      <c r="CE3" s="49" t="s">
        <v>692</v>
      </c>
      <c r="CF3" s="37" t="s">
        <v>1055</v>
      </c>
    </row>
    <row r="4" spans="2:84" ht="13.5" thickBot="1">
      <c r="B4" s="351" t="s">
        <v>1082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52"/>
    </row>
    <row r="5" spans="2:84" ht="14.25" customHeight="1">
      <c r="B5" s="217" t="s">
        <v>571</v>
      </c>
      <c r="C5" s="69">
        <v>4744613</v>
      </c>
      <c r="D5" s="69">
        <v>4000297</v>
      </c>
      <c r="E5" s="69">
        <v>14822355</v>
      </c>
      <c r="F5" s="69">
        <v>7756964</v>
      </c>
      <c r="G5" s="69">
        <v>13822430</v>
      </c>
      <c r="H5" s="69">
        <v>3137702</v>
      </c>
      <c r="I5" s="69">
        <v>5735191</v>
      </c>
      <c r="J5" s="69">
        <v>21838262</v>
      </c>
      <c r="K5" s="69">
        <v>11679677</v>
      </c>
      <c r="L5" s="69">
        <v>13900577</v>
      </c>
      <c r="M5" s="69">
        <v>7367070</v>
      </c>
      <c r="N5" s="69">
        <v>6196511</v>
      </c>
      <c r="O5" s="69">
        <v>39386312</v>
      </c>
      <c r="P5" s="69">
        <v>10169958</v>
      </c>
      <c r="Q5" s="69">
        <v>40086803</v>
      </c>
      <c r="R5" s="69">
        <v>53606296</v>
      </c>
      <c r="S5" s="69">
        <v>6161260</v>
      </c>
      <c r="T5" s="69">
        <v>16542022</v>
      </c>
      <c r="U5" s="69">
        <v>3711173</v>
      </c>
      <c r="V5" s="69">
        <v>5338949</v>
      </c>
      <c r="W5" s="69">
        <v>9781876</v>
      </c>
      <c r="X5" s="69">
        <v>27636574</v>
      </c>
      <c r="Y5" s="69">
        <v>7117067</v>
      </c>
      <c r="Z5" s="69">
        <v>3713520</v>
      </c>
      <c r="AA5" s="69">
        <v>8462196</v>
      </c>
      <c r="AB5" s="69">
        <v>4211809</v>
      </c>
      <c r="AC5" s="69">
        <v>18707075</v>
      </c>
      <c r="AD5" s="69">
        <v>40376278</v>
      </c>
      <c r="AE5" s="69">
        <v>29389261</v>
      </c>
      <c r="AF5" s="69">
        <v>30890072</v>
      </c>
      <c r="AG5" s="69">
        <v>28031544</v>
      </c>
      <c r="AH5" s="69">
        <v>21610074</v>
      </c>
      <c r="AI5" s="69">
        <v>41547408</v>
      </c>
      <c r="AJ5" s="69">
        <v>31123775</v>
      </c>
      <c r="AK5" s="69">
        <v>29130915</v>
      </c>
      <c r="AL5" s="69">
        <v>25618476</v>
      </c>
      <c r="AM5" s="69">
        <v>42424353</v>
      </c>
      <c r="AN5" s="69">
        <v>23255830</v>
      </c>
      <c r="AO5" s="69">
        <v>32596640</v>
      </c>
      <c r="AP5" s="69">
        <v>27953442</v>
      </c>
      <c r="AQ5" s="69">
        <v>41999034</v>
      </c>
      <c r="AR5" s="69">
        <v>17390130</v>
      </c>
      <c r="AS5" s="69">
        <v>21089173</v>
      </c>
      <c r="AT5" s="69">
        <v>21801380</v>
      </c>
      <c r="AU5" s="69">
        <v>40521046</v>
      </c>
      <c r="AV5" s="69">
        <v>24889320</v>
      </c>
      <c r="AW5" s="69">
        <v>25602104</v>
      </c>
      <c r="AX5" s="69">
        <v>23218192</v>
      </c>
      <c r="AY5" s="69">
        <v>31069689</v>
      </c>
      <c r="AZ5" s="69">
        <v>39304272</v>
      </c>
      <c r="BA5" s="69">
        <v>33908910</v>
      </c>
      <c r="BB5" s="69">
        <v>23892862</v>
      </c>
      <c r="BC5" s="69">
        <v>43073841</v>
      </c>
      <c r="BD5" s="69">
        <v>15475539</v>
      </c>
      <c r="BE5" s="69">
        <v>77283245</v>
      </c>
      <c r="BF5" s="69">
        <v>31593061</v>
      </c>
      <c r="BG5" s="69">
        <v>20926505</v>
      </c>
      <c r="BH5" s="69">
        <v>5863618</v>
      </c>
      <c r="BI5" s="69">
        <v>18889460</v>
      </c>
      <c r="BJ5" s="69">
        <v>49177328</v>
      </c>
      <c r="BK5" s="69">
        <v>35971131</v>
      </c>
      <c r="BL5" s="69">
        <v>5862503</v>
      </c>
      <c r="BM5" s="69">
        <v>22373106</v>
      </c>
      <c r="BN5" s="69">
        <v>499916314</v>
      </c>
      <c r="BO5" s="69">
        <v>61929051</v>
      </c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114"/>
      <c r="CF5" s="100">
        <f aca="true" t="shared" si="0" ref="CF5:CF12">SUM(C5:CE5)</f>
        <v>2006603421</v>
      </c>
    </row>
    <row r="6" spans="2:84" ht="12.75">
      <c r="B6" s="218" t="s">
        <v>572</v>
      </c>
      <c r="C6" s="71"/>
      <c r="D6" s="71"/>
      <c r="E6" s="115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>
        <v>10794000</v>
      </c>
      <c r="AD6" s="71">
        <v>8076500</v>
      </c>
      <c r="AE6" s="71">
        <v>10376000</v>
      </c>
      <c r="AF6" s="71">
        <v>14195000</v>
      </c>
      <c r="AG6" s="71">
        <v>15162000</v>
      </c>
      <c r="AH6" s="71">
        <v>10870000</v>
      </c>
      <c r="AI6" s="71">
        <v>52338675</v>
      </c>
      <c r="AJ6" s="71">
        <v>25360000</v>
      </c>
      <c r="AK6" s="71">
        <v>18814300</v>
      </c>
      <c r="AL6" s="71">
        <v>14087392</v>
      </c>
      <c r="AM6" s="71">
        <v>40116000</v>
      </c>
      <c r="AN6" s="71">
        <v>33591000</v>
      </c>
      <c r="AO6" s="71">
        <v>19626000</v>
      </c>
      <c r="AP6" s="71">
        <v>16128000</v>
      </c>
      <c r="AQ6" s="71">
        <v>26525400</v>
      </c>
      <c r="AR6" s="71">
        <v>8178000</v>
      </c>
      <c r="AS6" s="71">
        <v>12535000</v>
      </c>
      <c r="AT6" s="71">
        <v>17480566</v>
      </c>
      <c r="AU6" s="71">
        <v>55906500</v>
      </c>
      <c r="AV6" s="71">
        <v>48865000</v>
      </c>
      <c r="AW6" s="71">
        <v>12600000</v>
      </c>
      <c r="AX6" s="71">
        <v>17431000</v>
      </c>
      <c r="AY6" s="71">
        <v>33272120</v>
      </c>
      <c r="AZ6" s="71">
        <v>15163700</v>
      </c>
      <c r="BA6" s="71">
        <v>20756290</v>
      </c>
      <c r="BB6" s="71">
        <v>23626000</v>
      </c>
      <c r="BC6" s="71">
        <v>29580000</v>
      </c>
      <c r="BD6" s="71">
        <v>14599767</v>
      </c>
      <c r="BE6" s="71">
        <v>38600000</v>
      </c>
      <c r="BF6" s="71">
        <v>27993000</v>
      </c>
      <c r="BG6" s="71">
        <v>18498000</v>
      </c>
      <c r="BH6" s="71"/>
      <c r="BI6" s="73"/>
      <c r="BJ6" s="71">
        <v>6125196</v>
      </c>
      <c r="BK6" s="73"/>
      <c r="BL6" s="73"/>
      <c r="BM6" s="73"/>
      <c r="BN6" s="73"/>
      <c r="BO6" s="73">
        <v>45181591</v>
      </c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171"/>
      <c r="CF6" s="99">
        <f t="shared" si="0"/>
        <v>762451997</v>
      </c>
    </row>
    <row r="7" spans="2:84" ht="15" customHeight="1">
      <c r="B7" s="218" t="s">
        <v>573</v>
      </c>
      <c r="C7" s="71">
        <v>715245</v>
      </c>
      <c r="D7" s="71">
        <v>592712</v>
      </c>
      <c r="E7" s="71">
        <v>2535596</v>
      </c>
      <c r="F7" s="71">
        <v>1323741</v>
      </c>
      <c r="G7" s="71">
        <v>2183080</v>
      </c>
      <c r="H7" s="71">
        <v>491523</v>
      </c>
      <c r="I7" s="71">
        <v>976784</v>
      </c>
      <c r="J7" s="71">
        <v>3814054</v>
      </c>
      <c r="K7" s="71">
        <v>2022829</v>
      </c>
      <c r="L7" s="71">
        <v>2450155</v>
      </c>
      <c r="M7" s="71">
        <v>1165992</v>
      </c>
      <c r="N7" s="71">
        <v>1015664</v>
      </c>
      <c r="O7" s="71">
        <v>6155122</v>
      </c>
      <c r="P7" s="71">
        <v>1735683</v>
      </c>
      <c r="Q7" s="71">
        <v>7147364</v>
      </c>
      <c r="R7" s="71">
        <v>25895449</v>
      </c>
      <c r="S7" s="71">
        <v>977397</v>
      </c>
      <c r="T7" s="71">
        <v>2921675</v>
      </c>
      <c r="U7" s="71">
        <v>580871</v>
      </c>
      <c r="V7" s="71">
        <v>654471</v>
      </c>
      <c r="W7" s="71">
        <v>1619330</v>
      </c>
      <c r="X7" s="71">
        <v>4468644</v>
      </c>
      <c r="Y7" s="71">
        <v>1185185</v>
      </c>
      <c r="Z7" s="71">
        <v>599512</v>
      </c>
      <c r="AA7" s="71">
        <v>1445246</v>
      </c>
      <c r="AB7" s="71">
        <v>695701</v>
      </c>
      <c r="AC7" s="71">
        <v>4912007</v>
      </c>
      <c r="AD7" s="71">
        <v>10487118</v>
      </c>
      <c r="AE7" s="71">
        <v>6778308</v>
      </c>
      <c r="AF7" s="71">
        <v>7535879</v>
      </c>
      <c r="AG7" s="71">
        <v>7318750</v>
      </c>
      <c r="AH7" s="71">
        <v>5565528</v>
      </c>
      <c r="AI7" s="71">
        <v>9671954</v>
      </c>
      <c r="AJ7" s="71">
        <v>8131227</v>
      </c>
      <c r="AK7" s="71">
        <v>7042099</v>
      </c>
      <c r="AL7" s="71">
        <v>6547954</v>
      </c>
      <c r="AM7" s="71">
        <v>10142094</v>
      </c>
      <c r="AN7" s="71">
        <v>5864753</v>
      </c>
      <c r="AO7" s="71">
        <v>7923132</v>
      </c>
      <c r="AP7" s="71">
        <v>6720065</v>
      </c>
      <c r="AQ7" s="71">
        <v>11122220</v>
      </c>
      <c r="AR7" s="71">
        <v>4038196</v>
      </c>
      <c r="AS7" s="71">
        <v>4963528</v>
      </c>
      <c r="AT7" s="71">
        <v>6195821</v>
      </c>
      <c r="AU7" s="71">
        <v>10581117</v>
      </c>
      <c r="AV7" s="71">
        <v>6453363</v>
      </c>
      <c r="AW7" s="71">
        <v>6183380</v>
      </c>
      <c r="AX7" s="71">
        <v>5686762</v>
      </c>
      <c r="AY7" s="71">
        <v>7662143</v>
      </c>
      <c r="AZ7" s="71">
        <v>10798295</v>
      </c>
      <c r="BA7" s="71">
        <v>8646791</v>
      </c>
      <c r="BB7" s="71">
        <v>5793826</v>
      </c>
      <c r="BC7" s="71">
        <v>11896054</v>
      </c>
      <c r="BD7" s="71">
        <v>3652977</v>
      </c>
      <c r="BE7" s="71">
        <v>20302999</v>
      </c>
      <c r="BF7" s="71">
        <v>8403385</v>
      </c>
      <c r="BG7" s="71">
        <v>4708449</v>
      </c>
      <c r="BH7" s="71">
        <v>929406</v>
      </c>
      <c r="BI7" s="71">
        <v>3133437</v>
      </c>
      <c r="BJ7" s="71">
        <v>17256909</v>
      </c>
      <c r="BK7" s="71">
        <v>6454099</v>
      </c>
      <c r="BL7" s="71">
        <v>914280</v>
      </c>
      <c r="BM7" s="71">
        <v>8523350</v>
      </c>
      <c r="BN7" s="71">
        <v>148899870</v>
      </c>
      <c r="BO7" s="71">
        <v>11559582</v>
      </c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116"/>
      <c r="CF7" s="99">
        <f t="shared" si="0"/>
        <v>514770132</v>
      </c>
    </row>
    <row r="8" spans="2:84" ht="24">
      <c r="B8" s="218" t="s">
        <v>574</v>
      </c>
      <c r="C8" s="73"/>
      <c r="D8" s="73"/>
      <c r="E8" s="73"/>
      <c r="F8" s="73">
        <v>9132391</v>
      </c>
      <c r="G8" s="71">
        <v>29687760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1">
        <v>30090667</v>
      </c>
      <c r="S8" s="73"/>
      <c r="T8" s="73"/>
      <c r="U8" s="73"/>
      <c r="V8" s="73"/>
      <c r="W8" s="73"/>
      <c r="X8" s="73"/>
      <c r="Y8" s="73"/>
      <c r="Z8" s="73"/>
      <c r="AA8" s="73"/>
      <c r="AB8" s="73"/>
      <c r="AC8" s="71">
        <v>62400</v>
      </c>
      <c r="AD8" s="71">
        <v>36600</v>
      </c>
      <c r="AE8" s="71">
        <v>77000</v>
      </c>
      <c r="AF8" s="71">
        <v>130000</v>
      </c>
      <c r="AG8" s="71">
        <v>48000</v>
      </c>
      <c r="AH8" s="71">
        <v>71000</v>
      </c>
      <c r="AI8" s="71">
        <v>466400</v>
      </c>
      <c r="AJ8" s="71">
        <v>234600</v>
      </c>
      <c r="AK8" s="71">
        <v>39300</v>
      </c>
      <c r="AL8" s="71">
        <v>33000</v>
      </c>
      <c r="AM8" s="71">
        <v>153000</v>
      </c>
      <c r="AN8" s="71">
        <v>129000</v>
      </c>
      <c r="AO8" s="71">
        <v>96000</v>
      </c>
      <c r="AP8" s="71">
        <v>143000</v>
      </c>
      <c r="AQ8" s="71">
        <v>155600</v>
      </c>
      <c r="AR8" s="71">
        <v>24000</v>
      </c>
      <c r="AS8" s="71">
        <v>97000</v>
      </c>
      <c r="AT8" s="71">
        <v>112000</v>
      </c>
      <c r="AU8" s="71">
        <v>322000</v>
      </c>
      <c r="AV8" s="71">
        <v>317000</v>
      </c>
      <c r="AW8" s="71">
        <v>162000</v>
      </c>
      <c r="AX8" s="71">
        <v>60000</v>
      </c>
      <c r="AY8" s="71">
        <v>193140</v>
      </c>
      <c r="AZ8" s="71">
        <v>129000</v>
      </c>
      <c r="BA8" s="71">
        <v>256400</v>
      </c>
      <c r="BB8" s="71">
        <v>75000</v>
      </c>
      <c r="BC8" s="71">
        <v>125000</v>
      </c>
      <c r="BD8" s="71">
        <v>113264</v>
      </c>
      <c r="BE8" s="71">
        <v>265000</v>
      </c>
      <c r="BF8" s="71">
        <v>155000</v>
      </c>
      <c r="BG8" s="71">
        <v>130000</v>
      </c>
      <c r="BH8" s="73"/>
      <c r="BI8" s="71"/>
      <c r="BJ8" s="71">
        <v>537402614</v>
      </c>
      <c r="BK8" s="73"/>
      <c r="BL8" s="73"/>
      <c r="BM8" s="73">
        <v>7507131</v>
      </c>
      <c r="BN8" s="73">
        <v>95787467</v>
      </c>
      <c r="BO8" s="73">
        <v>42035643</v>
      </c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171"/>
      <c r="CF8" s="99">
        <f t="shared" si="0"/>
        <v>756054377</v>
      </c>
    </row>
    <row r="9" spans="2:84" ht="12.75" customHeight="1">
      <c r="B9" s="218" t="s">
        <v>575</v>
      </c>
      <c r="C9" s="71">
        <v>13864137</v>
      </c>
      <c r="D9" s="71">
        <v>10678361</v>
      </c>
      <c r="E9" s="71">
        <v>11953654</v>
      </c>
      <c r="F9" s="71"/>
      <c r="G9" s="71"/>
      <c r="H9" s="71">
        <v>8078551</v>
      </c>
      <c r="I9" s="71">
        <v>9036630</v>
      </c>
      <c r="J9" s="71">
        <v>15914177</v>
      </c>
      <c r="K9" s="71">
        <v>179455671</v>
      </c>
      <c r="L9" s="71">
        <v>11787771</v>
      </c>
      <c r="M9" s="71">
        <v>22085197</v>
      </c>
      <c r="N9" s="71">
        <v>14158863</v>
      </c>
      <c r="O9" s="73">
        <v>37642321</v>
      </c>
      <c r="P9" s="71">
        <v>14387123</v>
      </c>
      <c r="Q9" s="71">
        <v>22491440</v>
      </c>
      <c r="R9" s="71"/>
      <c r="S9" s="71">
        <v>16758402</v>
      </c>
      <c r="T9" s="71">
        <v>13925673</v>
      </c>
      <c r="U9" s="71">
        <v>3769470</v>
      </c>
      <c r="V9" s="71">
        <v>8050263</v>
      </c>
      <c r="W9" s="71">
        <v>11450331</v>
      </c>
      <c r="X9" s="71">
        <v>33173782</v>
      </c>
      <c r="Y9" s="71">
        <v>9569345</v>
      </c>
      <c r="Z9" s="71">
        <v>7400821</v>
      </c>
      <c r="AA9" s="71">
        <v>9938967</v>
      </c>
      <c r="AB9" s="71">
        <v>7600988</v>
      </c>
      <c r="AC9" s="71">
        <v>11465795</v>
      </c>
      <c r="AD9" s="71">
        <v>18891372</v>
      </c>
      <c r="AE9" s="71">
        <v>13509545</v>
      </c>
      <c r="AF9" s="71">
        <v>14157675</v>
      </c>
      <c r="AG9" s="71">
        <v>14271087</v>
      </c>
      <c r="AH9" s="71">
        <v>11570536</v>
      </c>
      <c r="AI9" s="71">
        <v>17746991</v>
      </c>
      <c r="AJ9" s="71">
        <v>15652261</v>
      </c>
      <c r="AK9" s="71">
        <v>13917420</v>
      </c>
      <c r="AL9" s="71">
        <v>13495170</v>
      </c>
      <c r="AM9" s="71">
        <v>17526115</v>
      </c>
      <c r="AN9" s="71">
        <v>11902488</v>
      </c>
      <c r="AO9" s="71">
        <v>15381314</v>
      </c>
      <c r="AP9" s="71">
        <v>13774565</v>
      </c>
      <c r="AQ9" s="71">
        <v>19317050</v>
      </c>
      <c r="AR9" s="71">
        <v>9771745</v>
      </c>
      <c r="AS9" s="71">
        <v>10679126</v>
      </c>
      <c r="AT9" s="71">
        <v>12962990</v>
      </c>
      <c r="AU9" s="71">
        <v>18018153</v>
      </c>
      <c r="AV9" s="71">
        <v>13083736</v>
      </c>
      <c r="AW9" s="71">
        <v>13283770</v>
      </c>
      <c r="AX9" s="71">
        <v>12079950</v>
      </c>
      <c r="AY9" s="71">
        <v>14948653</v>
      </c>
      <c r="AZ9" s="71">
        <v>18308754</v>
      </c>
      <c r="BA9" s="71">
        <v>16396623</v>
      </c>
      <c r="BB9" s="71">
        <v>12079023</v>
      </c>
      <c r="BC9" s="71">
        <v>20342980</v>
      </c>
      <c r="BD9" s="71">
        <v>9266084</v>
      </c>
      <c r="BE9" s="71">
        <v>30477182</v>
      </c>
      <c r="BF9" s="71">
        <v>15287865</v>
      </c>
      <c r="BG9" s="71">
        <v>10853948</v>
      </c>
      <c r="BH9" s="71">
        <v>15448088</v>
      </c>
      <c r="BI9" s="71">
        <v>24797987</v>
      </c>
      <c r="BJ9" s="71">
        <v>122242946</v>
      </c>
      <c r="BK9" s="71">
        <v>19598967</v>
      </c>
      <c r="BL9" s="71">
        <v>14384975</v>
      </c>
      <c r="BM9" s="71">
        <v>18119360</v>
      </c>
      <c r="BN9" s="71">
        <v>472743020</v>
      </c>
      <c r="BO9" s="71">
        <v>140308916</v>
      </c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116"/>
      <c r="CF9" s="99">
        <f t="shared" si="0"/>
        <v>1781236163</v>
      </c>
    </row>
    <row r="10" spans="2:84" ht="12.75">
      <c r="B10" s="218" t="s">
        <v>877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3"/>
      <c r="BJ10" s="115">
        <v>329498300</v>
      </c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171"/>
      <c r="CF10" s="99">
        <f t="shared" si="0"/>
        <v>329498300</v>
      </c>
    </row>
    <row r="11" spans="2:84" ht="12.75">
      <c r="B11" s="222" t="s">
        <v>576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>
        <v>15364</v>
      </c>
      <c r="AD11" s="101">
        <v>23046</v>
      </c>
      <c r="AE11" s="101">
        <v>15364</v>
      </c>
      <c r="AF11" s="101">
        <v>15364</v>
      </c>
      <c r="AG11" s="101">
        <v>15364</v>
      </c>
      <c r="AH11" s="101">
        <v>15364</v>
      </c>
      <c r="AI11" s="101">
        <v>23046</v>
      </c>
      <c r="AJ11" s="101">
        <v>15364</v>
      </c>
      <c r="AK11" s="101">
        <v>15364</v>
      </c>
      <c r="AL11" s="101">
        <v>15364</v>
      </c>
      <c r="AM11" s="101">
        <v>23046</v>
      </c>
      <c r="AN11" s="101">
        <v>15364</v>
      </c>
      <c r="AO11" s="101">
        <v>15364</v>
      </c>
      <c r="AP11" s="101">
        <v>15364</v>
      </c>
      <c r="AQ11" s="101">
        <v>23046</v>
      </c>
      <c r="AR11" s="101">
        <v>15364</v>
      </c>
      <c r="AS11" s="101">
        <v>15364</v>
      </c>
      <c r="AT11" s="101">
        <v>15364</v>
      </c>
      <c r="AU11" s="101">
        <v>23046</v>
      </c>
      <c r="AV11" s="101">
        <v>15364</v>
      </c>
      <c r="AW11" s="101">
        <v>15364</v>
      </c>
      <c r="AX11" s="101">
        <v>15364</v>
      </c>
      <c r="AY11" s="101">
        <v>15364</v>
      </c>
      <c r="AZ11" s="101">
        <v>23046</v>
      </c>
      <c r="BA11" s="101">
        <v>15364</v>
      </c>
      <c r="BB11" s="101">
        <v>15364</v>
      </c>
      <c r="BC11" s="101">
        <v>23046</v>
      </c>
      <c r="BD11" s="101">
        <v>7682</v>
      </c>
      <c r="BE11" s="101">
        <v>38410</v>
      </c>
      <c r="BF11" s="101">
        <v>15364</v>
      </c>
      <c r="BG11" s="101">
        <v>15364</v>
      </c>
      <c r="BH11" s="101"/>
      <c r="BI11" s="91"/>
      <c r="BJ11" s="172">
        <v>2536564</v>
      </c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173"/>
      <c r="CF11" s="102">
        <f t="shared" si="0"/>
        <v>3081986</v>
      </c>
    </row>
    <row r="12" spans="2:84" s="2" customFormat="1" ht="13.5" thickBot="1">
      <c r="B12" s="220" t="s">
        <v>353</v>
      </c>
      <c r="C12" s="76">
        <f aca="true" t="shared" si="1" ref="C12:AB12">SUM(C5:C11)</f>
        <v>19323995</v>
      </c>
      <c r="D12" s="67">
        <f t="shared" si="1"/>
        <v>15271370</v>
      </c>
      <c r="E12" s="67">
        <f t="shared" si="1"/>
        <v>29311605</v>
      </c>
      <c r="F12" s="67">
        <f t="shared" si="1"/>
        <v>18213096</v>
      </c>
      <c r="G12" s="67">
        <f t="shared" si="1"/>
        <v>45693270</v>
      </c>
      <c r="H12" s="67">
        <f t="shared" si="1"/>
        <v>11707776</v>
      </c>
      <c r="I12" s="67">
        <f t="shared" si="1"/>
        <v>15748605</v>
      </c>
      <c r="J12" s="67">
        <f t="shared" si="1"/>
        <v>41566493</v>
      </c>
      <c r="K12" s="67">
        <f t="shared" si="1"/>
        <v>193158177</v>
      </c>
      <c r="L12" s="67">
        <f t="shared" si="1"/>
        <v>28138503</v>
      </c>
      <c r="M12" s="67">
        <f t="shared" si="1"/>
        <v>30618259</v>
      </c>
      <c r="N12" s="67">
        <f t="shared" si="1"/>
        <v>21371038</v>
      </c>
      <c r="O12" s="67">
        <f t="shared" si="1"/>
        <v>83183755</v>
      </c>
      <c r="P12" s="67">
        <f t="shared" si="1"/>
        <v>26292764</v>
      </c>
      <c r="Q12" s="67">
        <f t="shared" si="1"/>
        <v>69725607</v>
      </c>
      <c r="R12" s="67">
        <f t="shared" si="1"/>
        <v>109592412</v>
      </c>
      <c r="S12" s="67">
        <f t="shared" si="1"/>
        <v>23897059</v>
      </c>
      <c r="T12" s="67">
        <f t="shared" si="1"/>
        <v>33389370</v>
      </c>
      <c r="U12" s="67">
        <f t="shared" si="1"/>
        <v>8061514</v>
      </c>
      <c r="V12" s="67">
        <f t="shared" si="1"/>
        <v>14043683</v>
      </c>
      <c r="W12" s="67">
        <f t="shared" si="1"/>
        <v>22851537</v>
      </c>
      <c r="X12" s="67">
        <f t="shared" si="1"/>
        <v>65279000</v>
      </c>
      <c r="Y12" s="67">
        <f t="shared" si="1"/>
        <v>17871597</v>
      </c>
      <c r="Z12" s="67">
        <f t="shared" si="1"/>
        <v>11713853</v>
      </c>
      <c r="AA12" s="67">
        <f t="shared" si="1"/>
        <v>19846409</v>
      </c>
      <c r="AB12" s="67">
        <f t="shared" si="1"/>
        <v>12508498</v>
      </c>
      <c r="AC12" s="67">
        <f aca="true" t="shared" si="2" ref="AC12:BO12">SUM(AC5:AC11)</f>
        <v>45956641</v>
      </c>
      <c r="AD12" s="67">
        <f t="shared" si="2"/>
        <v>77890914</v>
      </c>
      <c r="AE12" s="67">
        <f t="shared" si="2"/>
        <v>60145478</v>
      </c>
      <c r="AF12" s="67">
        <f t="shared" si="2"/>
        <v>66923990</v>
      </c>
      <c r="AG12" s="67">
        <f t="shared" si="2"/>
        <v>64846745</v>
      </c>
      <c r="AH12" s="67">
        <f t="shared" si="2"/>
        <v>49702502</v>
      </c>
      <c r="AI12" s="67">
        <f t="shared" si="2"/>
        <v>121794474</v>
      </c>
      <c r="AJ12" s="67">
        <f t="shared" si="2"/>
        <v>80517227</v>
      </c>
      <c r="AK12" s="67">
        <f t="shared" si="2"/>
        <v>68959398</v>
      </c>
      <c r="AL12" s="67">
        <f t="shared" si="2"/>
        <v>59797356</v>
      </c>
      <c r="AM12" s="67">
        <f t="shared" si="2"/>
        <v>110384608</v>
      </c>
      <c r="AN12" s="67">
        <f t="shared" si="2"/>
        <v>74758435</v>
      </c>
      <c r="AO12" s="67">
        <f t="shared" si="2"/>
        <v>75638450</v>
      </c>
      <c r="AP12" s="67">
        <f t="shared" si="2"/>
        <v>64734436</v>
      </c>
      <c r="AQ12" s="67">
        <f t="shared" si="2"/>
        <v>99142350</v>
      </c>
      <c r="AR12" s="67">
        <f t="shared" si="2"/>
        <v>39417435</v>
      </c>
      <c r="AS12" s="67">
        <f t="shared" si="2"/>
        <v>49379191</v>
      </c>
      <c r="AT12" s="67">
        <f t="shared" si="2"/>
        <v>58568121</v>
      </c>
      <c r="AU12" s="67">
        <f t="shared" si="2"/>
        <v>125371862</v>
      </c>
      <c r="AV12" s="67">
        <f t="shared" si="2"/>
        <v>93623783</v>
      </c>
      <c r="AW12" s="67">
        <f t="shared" si="2"/>
        <v>57846618</v>
      </c>
      <c r="AX12" s="67">
        <f t="shared" si="2"/>
        <v>58491268</v>
      </c>
      <c r="AY12" s="67">
        <f t="shared" si="2"/>
        <v>87161109</v>
      </c>
      <c r="AZ12" s="67">
        <f t="shared" si="2"/>
        <v>83727067</v>
      </c>
      <c r="BA12" s="67">
        <f t="shared" si="2"/>
        <v>79980378</v>
      </c>
      <c r="BB12" s="67">
        <f t="shared" si="2"/>
        <v>65482075</v>
      </c>
      <c r="BC12" s="67">
        <f t="shared" si="2"/>
        <v>105040921</v>
      </c>
      <c r="BD12" s="67">
        <f t="shared" si="2"/>
        <v>43115313</v>
      </c>
      <c r="BE12" s="67">
        <f t="shared" si="2"/>
        <v>166966836</v>
      </c>
      <c r="BF12" s="67">
        <f t="shared" si="2"/>
        <v>83447675</v>
      </c>
      <c r="BG12" s="67">
        <f t="shared" si="2"/>
        <v>55132266</v>
      </c>
      <c r="BH12" s="67">
        <f t="shared" si="2"/>
        <v>22241112</v>
      </c>
      <c r="BI12" s="67">
        <f t="shared" si="2"/>
        <v>46820884</v>
      </c>
      <c r="BJ12" s="67">
        <f t="shared" si="2"/>
        <v>1064239857</v>
      </c>
      <c r="BK12" s="67">
        <f t="shared" si="2"/>
        <v>62024197</v>
      </c>
      <c r="BL12" s="67">
        <f t="shared" si="2"/>
        <v>21161758</v>
      </c>
      <c r="BM12" s="67">
        <f t="shared" si="2"/>
        <v>56522947</v>
      </c>
      <c r="BN12" s="67">
        <f t="shared" si="2"/>
        <v>1217346671</v>
      </c>
      <c r="BO12" s="67">
        <f t="shared" si="2"/>
        <v>301014783</v>
      </c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8">
        <f t="shared" si="0"/>
        <v>6153696376</v>
      </c>
    </row>
    <row r="13" spans="2:84" ht="13.5" thickBot="1">
      <c r="B13" s="378" t="s">
        <v>1083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80"/>
    </row>
    <row r="14" spans="2:84" ht="14.25" customHeight="1">
      <c r="B14" s="217" t="s">
        <v>577</v>
      </c>
      <c r="C14" s="69">
        <v>230000</v>
      </c>
      <c r="D14" s="69">
        <v>200000</v>
      </c>
      <c r="E14" s="69">
        <v>585000</v>
      </c>
      <c r="F14" s="69">
        <v>1250000</v>
      </c>
      <c r="G14" s="69">
        <v>755500</v>
      </c>
      <c r="H14" s="69">
        <v>472000</v>
      </c>
      <c r="I14" s="69">
        <v>170000</v>
      </c>
      <c r="J14" s="69">
        <v>20009499</v>
      </c>
      <c r="K14" s="69">
        <v>900000</v>
      </c>
      <c r="L14" s="69">
        <v>719676</v>
      </c>
      <c r="M14" s="69">
        <v>800000</v>
      </c>
      <c r="N14" s="69">
        <v>400000</v>
      </c>
      <c r="O14" s="69">
        <v>2900000</v>
      </c>
      <c r="P14" s="69">
        <v>1078898</v>
      </c>
      <c r="Q14" s="69">
        <v>7500000</v>
      </c>
      <c r="R14" s="69">
        <v>1251522</v>
      </c>
      <c r="S14" s="69">
        <v>110400</v>
      </c>
      <c r="T14" s="69">
        <v>1595306</v>
      </c>
      <c r="U14" s="69">
        <v>150000</v>
      </c>
      <c r="V14" s="69">
        <v>300000</v>
      </c>
      <c r="W14" s="69">
        <v>520000</v>
      </c>
      <c r="X14" s="69">
        <v>1500000</v>
      </c>
      <c r="Y14" s="146">
        <v>480000</v>
      </c>
      <c r="Z14" s="69">
        <v>175000</v>
      </c>
      <c r="AA14" s="69">
        <v>325000</v>
      </c>
      <c r="AB14" s="69">
        <v>170000</v>
      </c>
      <c r="AC14" s="69">
        <v>940304</v>
      </c>
      <c r="AD14" s="69">
        <v>3609626</v>
      </c>
      <c r="AE14" s="69">
        <v>2194089</v>
      </c>
      <c r="AF14" s="69">
        <v>2158773</v>
      </c>
      <c r="AG14" s="69">
        <v>2438690</v>
      </c>
      <c r="AH14" s="69">
        <v>1578959</v>
      </c>
      <c r="AI14" s="69">
        <v>2598890</v>
      </c>
      <c r="AJ14" s="69">
        <v>2067563</v>
      </c>
      <c r="AK14" s="69">
        <v>1612815</v>
      </c>
      <c r="AL14" s="69">
        <v>1152977</v>
      </c>
      <c r="AM14" s="69">
        <v>2351095</v>
      </c>
      <c r="AN14" s="69">
        <v>1473180</v>
      </c>
      <c r="AO14" s="69">
        <v>4313024</v>
      </c>
      <c r="AP14" s="69">
        <v>1776384</v>
      </c>
      <c r="AQ14" s="69">
        <v>2791223</v>
      </c>
      <c r="AR14" s="69">
        <v>1219539</v>
      </c>
      <c r="AS14" s="69">
        <v>1045181</v>
      </c>
      <c r="AT14" s="69">
        <v>2022926</v>
      </c>
      <c r="AU14" s="69">
        <v>2219398</v>
      </c>
      <c r="AV14" s="69">
        <v>1872230</v>
      </c>
      <c r="AW14" s="69">
        <v>2539742</v>
      </c>
      <c r="AX14" s="69">
        <v>1478017</v>
      </c>
      <c r="AY14" s="69">
        <v>1684797</v>
      </c>
      <c r="AZ14" s="69">
        <v>1895261</v>
      </c>
      <c r="BA14" s="69">
        <v>3518773</v>
      </c>
      <c r="BB14" s="69">
        <v>1968409</v>
      </c>
      <c r="BC14" s="69">
        <v>3722151</v>
      </c>
      <c r="BD14" s="69">
        <v>2777008</v>
      </c>
      <c r="BE14" s="69">
        <v>3427667</v>
      </c>
      <c r="BF14" s="69">
        <v>1852987</v>
      </c>
      <c r="BG14" s="69">
        <v>1471827</v>
      </c>
      <c r="BH14" s="69">
        <v>176000</v>
      </c>
      <c r="BI14" s="69">
        <v>863000</v>
      </c>
      <c r="BJ14" s="69">
        <v>2181100</v>
      </c>
      <c r="BK14" s="69">
        <v>1100000</v>
      </c>
      <c r="BL14" s="69">
        <v>1000000</v>
      </c>
      <c r="BM14" s="69">
        <v>1400000</v>
      </c>
      <c r="BN14" s="69">
        <v>6003707</v>
      </c>
      <c r="BO14" s="69">
        <v>5351225</v>
      </c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114"/>
      <c r="CF14" s="100">
        <f aca="true" t="shared" si="3" ref="CF14:CF21">SUM(C14:CE14)</f>
        <v>130396338</v>
      </c>
    </row>
    <row r="15" spans="2:84" ht="12.75">
      <c r="B15" s="218" t="s">
        <v>578</v>
      </c>
      <c r="C15" s="71">
        <v>250000</v>
      </c>
      <c r="D15" s="71">
        <v>80000</v>
      </c>
      <c r="E15" s="71">
        <v>125000</v>
      </c>
      <c r="F15" s="71">
        <v>134000</v>
      </c>
      <c r="G15" s="71">
        <v>544019</v>
      </c>
      <c r="H15" s="71">
        <v>50000</v>
      </c>
      <c r="I15" s="71">
        <v>93000</v>
      </c>
      <c r="J15" s="71">
        <v>163992</v>
      </c>
      <c r="K15" s="71">
        <v>60000</v>
      </c>
      <c r="L15" s="71">
        <v>332159</v>
      </c>
      <c r="M15" s="71">
        <v>150000</v>
      </c>
      <c r="N15" s="71">
        <v>100000</v>
      </c>
      <c r="O15" s="71">
        <v>110000</v>
      </c>
      <c r="P15" s="71">
        <v>158814</v>
      </c>
      <c r="Q15" s="71">
        <v>1650000</v>
      </c>
      <c r="R15" s="71">
        <v>561027</v>
      </c>
      <c r="S15" s="71">
        <v>240000</v>
      </c>
      <c r="T15" s="71">
        <v>256506</v>
      </c>
      <c r="U15" s="71">
        <v>15000</v>
      </c>
      <c r="V15" s="71">
        <v>70000</v>
      </c>
      <c r="W15" s="71">
        <v>90000</v>
      </c>
      <c r="X15" s="71">
        <v>260000</v>
      </c>
      <c r="Y15" s="115">
        <v>44000</v>
      </c>
      <c r="Z15" s="71">
        <v>150000</v>
      </c>
      <c r="AA15" s="71">
        <v>45000</v>
      </c>
      <c r="AB15" s="71">
        <v>20000</v>
      </c>
      <c r="AC15" s="71">
        <v>342333</v>
      </c>
      <c r="AD15" s="71">
        <v>873435</v>
      </c>
      <c r="AE15" s="71">
        <v>1082016</v>
      </c>
      <c r="AF15" s="71">
        <v>663121</v>
      </c>
      <c r="AG15" s="71">
        <v>592055</v>
      </c>
      <c r="AH15" s="71">
        <v>461637</v>
      </c>
      <c r="AI15" s="71">
        <v>459661</v>
      </c>
      <c r="AJ15" s="71">
        <v>528428</v>
      </c>
      <c r="AK15" s="71">
        <v>818891</v>
      </c>
      <c r="AL15" s="71">
        <v>329328</v>
      </c>
      <c r="AM15" s="71">
        <v>631046</v>
      </c>
      <c r="AN15" s="71">
        <v>388006</v>
      </c>
      <c r="AO15" s="71">
        <v>496229</v>
      </c>
      <c r="AP15" s="71">
        <v>380825</v>
      </c>
      <c r="AQ15" s="71">
        <v>516071</v>
      </c>
      <c r="AR15" s="71">
        <v>379621</v>
      </c>
      <c r="AS15" s="71">
        <v>236266</v>
      </c>
      <c r="AT15" s="71">
        <v>509918</v>
      </c>
      <c r="AU15" s="71">
        <v>652275</v>
      </c>
      <c r="AV15" s="71">
        <v>459759</v>
      </c>
      <c r="AW15" s="71">
        <v>292411</v>
      </c>
      <c r="AX15" s="71">
        <v>591568</v>
      </c>
      <c r="AY15" s="71">
        <v>419772</v>
      </c>
      <c r="AZ15" s="71">
        <v>727863</v>
      </c>
      <c r="BA15" s="71">
        <v>1086761</v>
      </c>
      <c r="BB15" s="71">
        <v>585058</v>
      </c>
      <c r="BC15" s="71">
        <v>498802</v>
      </c>
      <c r="BD15" s="71">
        <v>432704</v>
      </c>
      <c r="BE15" s="71">
        <v>884261</v>
      </c>
      <c r="BF15" s="71">
        <v>917876</v>
      </c>
      <c r="BG15" s="71">
        <v>633955</v>
      </c>
      <c r="BH15" s="71">
        <v>120000</v>
      </c>
      <c r="BI15" s="71">
        <v>155000</v>
      </c>
      <c r="BJ15" s="71">
        <v>820700</v>
      </c>
      <c r="BK15" s="71">
        <v>172624</v>
      </c>
      <c r="BL15" s="71">
        <v>80000</v>
      </c>
      <c r="BM15" s="71">
        <v>1000000</v>
      </c>
      <c r="BN15" s="71">
        <v>415023</v>
      </c>
      <c r="BO15" s="71">
        <v>663800</v>
      </c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116"/>
      <c r="CF15" s="99">
        <f t="shared" si="3"/>
        <v>27051616</v>
      </c>
    </row>
    <row r="16" spans="2:84" ht="12.75">
      <c r="B16" s="218" t="s">
        <v>579</v>
      </c>
      <c r="C16" s="71">
        <v>35000</v>
      </c>
      <c r="D16" s="71">
        <v>30000</v>
      </c>
      <c r="E16" s="71">
        <v>200000</v>
      </c>
      <c r="F16" s="71">
        <v>197000</v>
      </c>
      <c r="G16" s="71">
        <v>190797</v>
      </c>
      <c r="H16" s="71">
        <v>5000</v>
      </c>
      <c r="I16" s="71">
        <v>18000</v>
      </c>
      <c r="J16" s="71">
        <v>586920</v>
      </c>
      <c r="K16" s="71">
        <v>300000</v>
      </c>
      <c r="L16" s="71">
        <v>332159</v>
      </c>
      <c r="M16" s="71">
        <v>50000</v>
      </c>
      <c r="N16" s="71">
        <v>41000</v>
      </c>
      <c r="O16" s="71">
        <v>240000</v>
      </c>
      <c r="P16" s="71">
        <v>120837</v>
      </c>
      <c r="Q16" s="71">
        <v>50000000</v>
      </c>
      <c r="R16" s="71">
        <v>548080</v>
      </c>
      <c r="S16" s="71">
        <v>35400</v>
      </c>
      <c r="T16" s="71">
        <v>122074</v>
      </c>
      <c r="U16" s="71">
        <v>20000</v>
      </c>
      <c r="V16" s="71">
        <v>60000</v>
      </c>
      <c r="W16" s="71">
        <v>80000</v>
      </c>
      <c r="X16" s="71">
        <v>4991600</v>
      </c>
      <c r="Y16" s="115">
        <v>12000</v>
      </c>
      <c r="Z16" s="71">
        <v>40000</v>
      </c>
      <c r="AA16" s="71">
        <v>25000</v>
      </c>
      <c r="AB16" s="71">
        <v>5000</v>
      </c>
      <c r="AC16" s="71">
        <v>389021</v>
      </c>
      <c r="AD16" s="71">
        <v>1522779</v>
      </c>
      <c r="AE16" s="71">
        <v>1278330</v>
      </c>
      <c r="AF16" s="71">
        <v>1447431</v>
      </c>
      <c r="AG16" s="71">
        <v>1540224</v>
      </c>
      <c r="AH16" s="71">
        <v>685219</v>
      </c>
      <c r="AI16" s="71">
        <v>2091036</v>
      </c>
      <c r="AJ16" s="71">
        <v>1662457</v>
      </c>
      <c r="AK16" s="71">
        <v>1184296</v>
      </c>
      <c r="AL16" s="71">
        <v>1249843</v>
      </c>
      <c r="AM16" s="71">
        <v>4231807</v>
      </c>
      <c r="AN16" s="71">
        <v>1427668</v>
      </c>
      <c r="AO16" s="71">
        <v>2095581</v>
      </c>
      <c r="AP16" s="71">
        <v>951294</v>
      </c>
      <c r="AQ16" s="71">
        <v>2767215</v>
      </c>
      <c r="AR16" s="71">
        <v>835591</v>
      </c>
      <c r="AS16" s="71">
        <v>1003510</v>
      </c>
      <c r="AT16" s="71">
        <v>1220722</v>
      </c>
      <c r="AU16" s="71">
        <v>2836388</v>
      </c>
      <c r="AV16" s="71">
        <v>1366754</v>
      </c>
      <c r="AW16" s="71">
        <v>749189</v>
      </c>
      <c r="AX16" s="71">
        <v>1409911</v>
      </c>
      <c r="AY16" s="71">
        <v>879882</v>
      </c>
      <c r="AZ16" s="71">
        <v>1070832</v>
      </c>
      <c r="BA16" s="71">
        <v>2111858</v>
      </c>
      <c r="BB16" s="71">
        <v>1280452</v>
      </c>
      <c r="BC16" s="71">
        <v>1666478</v>
      </c>
      <c r="BD16" s="71">
        <v>1101895</v>
      </c>
      <c r="BE16" s="71">
        <v>3190213</v>
      </c>
      <c r="BF16" s="71">
        <v>1353337</v>
      </c>
      <c r="BG16" s="71">
        <v>810473</v>
      </c>
      <c r="BH16" s="71">
        <v>25000</v>
      </c>
      <c r="BI16" s="71">
        <v>22000</v>
      </c>
      <c r="BJ16" s="71">
        <v>169600</v>
      </c>
      <c r="BK16" s="71">
        <v>60418</v>
      </c>
      <c r="BL16" s="71">
        <v>80000</v>
      </c>
      <c r="BM16" s="71">
        <v>750000</v>
      </c>
      <c r="BN16" s="71">
        <v>22196936</v>
      </c>
      <c r="BO16" s="71">
        <v>558910</v>
      </c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116"/>
      <c r="CF16" s="99">
        <f t="shared" si="3"/>
        <v>129560417</v>
      </c>
    </row>
    <row r="17" spans="2:84" ht="12.75">
      <c r="B17" s="218" t="s">
        <v>580</v>
      </c>
      <c r="C17" s="71">
        <v>100000</v>
      </c>
      <c r="D17" s="71">
        <v>50000</v>
      </c>
      <c r="E17" s="71">
        <v>300000</v>
      </c>
      <c r="F17" s="71">
        <v>210000</v>
      </c>
      <c r="G17" s="71">
        <v>208457</v>
      </c>
      <c r="H17" s="71">
        <v>25900</v>
      </c>
      <c r="I17" s="71">
        <v>21000</v>
      </c>
      <c r="J17" s="71">
        <v>55462632</v>
      </c>
      <c r="K17" s="71">
        <v>400000</v>
      </c>
      <c r="L17" s="71">
        <v>332159</v>
      </c>
      <c r="M17" s="71">
        <v>65000</v>
      </c>
      <c r="N17" s="71">
        <v>41000</v>
      </c>
      <c r="O17" s="71">
        <v>450000</v>
      </c>
      <c r="P17" s="71">
        <v>113932</v>
      </c>
      <c r="Q17" s="71">
        <v>3000000</v>
      </c>
      <c r="R17" s="71">
        <v>517871</v>
      </c>
      <c r="S17" s="71">
        <v>30500</v>
      </c>
      <c r="T17" s="71">
        <v>151231</v>
      </c>
      <c r="U17" s="71">
        <v>450000</v>
      </c>
      <c r="V17" s="71">
        <v>100000</v>
      </c>
      <c r="W17" s="71">
        <v>90000</v>
      </c>
      <c r="X17" s="71">
        <v>5271300</v>
      </c>
      <c r="Y17" s="115">
        <v>14000</v>
      </c>
      <c r="Z17" s="71">
        <v>45000</v>
      </c>
      <c r="AA17" s="71">
        <v>30000</v>
      </c>
      <c r="AB17" s="71">
        <v>5000</v>
      </c>
      <c r="AC17" s="71">
        <v>570802</v>
      </c>
      <c r="AD17" s="71">
        <v>2884510</v>
      </c>
      <c r="AE17" s="71">
        <v>909269</v>
      </c>
      <c r="AF17" s="71">
        <v>4114223</v>
      </c>
      <c r="AG17" s="71">
        <v>11061714</v>
      </c>
      <c r="AH17" s="71">
        <v>1173161</v>
      </c>
      <c r="AI17" s="71">
        <v>3295096</v>
      </c>
      <c r="AJ17" s="71">
        <v>4952952</v>
      </c>
      <c r="AK17" s="71">
        <v>1755589</v>
      </c>
      <c r="AL17" s="71">
        <v>2167517</v>
      </c>
      <c r="AM17" s="71">
        <v>3052697</v>
      </c>
      <c r="AN17" s="71">
        <v>3613625</v>
      </c>
      <c r="AO17" s="71">
        <v>4078720</v>
      </c>
      <c r="AP17" s="71">
        <v>1213473</v>
      </c>
      <c r="AQ17" s="71">
        <v>2641578</v>
      </c>
      <c r="AR17" s="71">
        <v>220711</v>
      </c>
      <c r="AS17" s="71">
        <v>1191173</v>
      </c>
      <c r="AT17" s="71">
        <v>3118786</v>
      </c>
      <c r="AU17" s="71">
        <v>13151877</v>
      </c>
      <c r="AV17" s="71">
        <v>5268741</v>
      </c>
      <c r="AW17" s="71">
        <v>845218</v>
      </c>
      <c r="AX17" s="71">
        <v>4191414</v>
      </c>
      <c r="AY17" s="71">
        <v>9332484</v>
      </c>
      <c r="AZ17" s="71">
        <v>1334864</v>
      </c>
      <c r="BA17" s="71">
        <v>2492592</v>
      </c>
      <c r="BB17" s="71">
        <v>4017907</v>
      </c>
      <c r="BC17" s="71">
        <v>8020407</v>
      </c>
      <c r="BD17" s="71">
        <v>1932683</v>
      </c>
      <c r="BE17" s="71">
        <v>8266644</v>
      </c>
      <c r="BF17" s="71">
        <v>3960800</v>
      </c>
      <c r="BG17" s="71">
        <v>4594295</v>
      </c>
      <c r="BH17" s="71">
        <v>31000</v>
      </c>
      <c r="BI17" s="71">
        <v>22000</v>
      </c>
      <c r="BJ17" s="71">
        <v>277400</v>
      </c>
      <c r="BK17" s="71">
        <v>2100000</v>
      </c>
      <c r="BL17" s="71">
        <v>80000</v>
      </c>
      <c r="BM17" s="71">
        <v>550000</v>
      </c>
      <c r="BN17" s="71">
        <v>3921556</v>
      </c>
      <c r="BO17" s="71">
        <v>1618045</v>
      </c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116"/>
      <c r="CF17" s="99">
        <f t="shared" si="3"/>
        <v>195510505</v>
      </c>
    </row>
    <row r="18" spans="2:84" ht="24">
      <c r="B18" s="218" t="s">
        <v>592</v>
      </c>
      <c r="C18" s="71">
        <v>45000</v>
      </c>
      <c r="D18" s="71">
        <v>2000</v>
      </c>
      <c r="E18" s="71">
        <v>24000</v>
      </c>
      <c r="F18" s="71">
        <v>7000</v>
      </c>
      <c r="G18" s="71">
        <v>22542</v>
      </c>
      <c r="H18" s="71"/>
      <c r="I18" s="71">
        <v>10000</v>
      </c>
      <c r="J18" s="71">
        <v>635255</v>
      </c>
      <c r="K18" s="71">
        <v>50000</v>
      </c>
      <c r="L18" s="71">
        <v>498237</v>
      </c>
      <c r="M18" s="71">
        <v>50000</v>
      </c>
      <c r="N18" s="71">
        <v>2000</v>
      </c>
      <c r="O18" s="71">
        <v>30000</v>
      </c>
      <c r="P18" s="71">
        <v>25894</v>
      </c>
      <c r="Q18" s="71">
        <v>151046</v>
      </c>
      <c r="R18" s="71">
        <v>26251009</v>
      </c>
      <c r="S18" s="71">
        <v>5500</v>
      </c>
      <c r="T18" s="71">
        <v>27965</v>
      </c>
      <c r="U18" s="71"/>
      <c r="V18" s="71">
        <v>5000</v>
      </c>
      <c r="W18" s="71">
        <v>25000</v>
      </c>
      <c r="X18" s="71">
        <v>55700</v>
      </c>
      <c r="Y18" s="159"/>
      <c r="Z18" s="71">
        <v>15000</v>
      </c>
      <c r="AA18" s="73"/>
      <c r="AB18" s="73"/>
      <c r="AC18" s="71">
        <v>264785</v>
      </c>
      <c r="AD18" s="71">
        <v>1774068</v>
      </c>
      <c r="AE18" s="71">
        <v>480310</v>
      </c>
      <c r="AF18" s="71">
        <v>226023</v>
      </c>
      <c r="AG18" s="71">
        <v>873935</v>
      </c>
      <c r="AH18" s="71">
        <v>1596080</v>
      </c>
      <c r="AI18" s="71">
        <v>377178</v>
      </c>
      <c r="AJ18" s="71">
        <v>279653</v>
      </c>
      <c r="AK18" s="71">
        <v>230080</v>
      </c>
      <c r="AL18" s="71">
        <v>241527</v>
      </c>
      <c r="AM18" s="71">
        <v>306099</v>
      </c>
      <c r="AN18" s="71">
        <v>361809</v>
      </c>
      <c r="AO18" s="71">
        <v>443000</v>
      </c>
      <c r="AP18" s="71">
        <v>351637</v>
      </c>
      <c r="AQ18" s="71">
        <v>1006729</v>
      </c>
      <c r="AR18" s="71">
        <v>241241</v>
      </c>
      <c r="AS18" s="71">
        <v>232211</v>
      </c>
      <c r="AT18" s="71">
        <v>977209</v>
      </c>
      <c r="AU18" s="71">
        <v>450870</v>
      </c>
      <c r="AV18" s="71">
        <v>150376</v>
      </c>
      <c r="AW18" s="71">
        <v>1443290</v>
      </c>
      <c r="AX18" s="71">
        <v>259305</v>
      </c>
      <c r="AY18" s="71">
        <v>310429</v>
      </c>
      <c r="AZ18" s="71">
        <v>414182</v>
      </c>
      <c r="BA18" s="71">
        <v>507646</v>
      </c>
      <c r="BB18" s="71">
        <v>400647</v>
      </c>
      <c r="BC18" s="71">
        <v>707916</v>
      </c>
      <c r="BD18" s="71">
        <v>323287</v>
      </c>
      <c r="BE18" s="71">
        <v>752162</v>
      </c>
      <c r="BF18" s="71">
        <v>470073</v>
      </c>
      <c r="BG18" s="71">
        <v>354150</v>
      </c>
      <c r="BH18" s="71">
        <v>2500</v>
      </c>
      <c r="BI18" s="73"/>
      <c r="BJ18" s="71">
        <v>39700</v>
      </c>
      <c r="BK18" s="71">
        <v>30000</v>
      </c>
      <c r="BL18" s="71">
        <v>10000</v>
      </c>
      <c r="BM18" s="71">
        <v>550000</v>
      </c>
      <c r="BN18" s="71">
        <v>269469</v>
      </c>
      <c r="BO18" s="71">
        <v>71100</v>
      </c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116"/>
      <c r="CF18" s="99">
        <f t="shared" si="3"/>
        <v>45718824</v>
      </c>
    </row>
    <row r="19" spans="2:84" ht="12.75">
      <c r="B19" s="218" t="s">
        <v>581</v>
      </c>
      <c r="C19" s="71">
        <v>250000</v>
      </c>
      <c r="D19" s="71">
        <v>80000</v>
      </c>
      <c r="E19" s="71">
        <v>232000</v>
      </c>
      <c r="F19" s="71">
        <v>147000</v>
      </c>
      <c r="G19" s="71">
        <v>272000</v>
      </c>
      <c r="H19" s="71">
        <v>131000</v>
      </c>
      <c r="I19" s="71">
        <v>120000</v>
      </c>
      <c r="J19" s="71">
        <v>39316933</v>
      </c>
      <c r="K19" s="71">
        <v>300000</v>
      </c>
      <c r="L19" s="71">
        <v>520381</v>
      </c>
      <c r="M19" s="71">
        <v>360000</v>
      </c>
      <c r="N19" s="71">
        <v>246000</v>
      </c>
      <c r="O19" s="71">
        <v>5185000</v>
      </c>
      <c r="P19" s="71">
        <v>345247</v>
      </c>
      <c r="Q19" s="71">
        <v>2700000</v>
      </c>
      <c r="R19" s="71">
        <v>690495</v>
      </c>
      <c r="S19" s="71">
        <v>102140</v>
      </c>
      <c r="T19" s="71">
        <v>536616</v>
      </c>
      <c r="U19" s="71">
        <v>172000</v>
      </c>
      <c r="V19" s="71">
        <v>174000</v>
      </c>
      <c r="W19" s="71">
        <v>200000</v>
      </c>
      <c r="X19" s="71">
        <v>650000</v>
      </c>
      <c r="Y19" s="115">
        <v>110000</v>
      </c>
      <c r="Z19" s="71">
        <v>88000</v>
      </c>
      <c r="AA19" s="71">
        <v>75000</v>
      </c>
      <c r="AB19" s="71">
        <v>85000</v>
      </c>
      <c r="AC19" s="71">
        <v>3448060</v>
      </c>
      <c r="AD19" s="71">
        <v>6453638</v>
      </c>
      <c r="AE19" s="71">
        <v>10147470</v>
      </c>
      <c r="AF19" s="71">
        <v>10407444</v>
      </c>
      <c r="AG19" s="71">
        <v>12055175</v>
      </c>
      <c r="AH19" s="71">
        <v>2763332</v>
      </c>
      <c r="AI19" s="71">
        <v>10471269</v>
      </c>
      <c r="AJ19" s="71">
        <v>9659624</v>
      </c>
      <c r="AK19" s="71">
        <v>5607649</v>
      </c>
      <c r="AL19" s="71">
        <v>6539930</v>
      </c>
      <c r="AM19" s="71">
        <v>13920770</v>
      </c>
      <c r="AN19" s="71">
        <v>7696960</v>
      </c>
      <c r="AO19" s="71">
        <v>10748732</v>
      </c>
      <c r="AP19" s="71">
        <v>8192231</v>
      </c>
      <c r="AQ19" s="71">
        <v>11292411</v>
      </c>
      <c r="AR19" s="71">
        <v>4131912</v>
      </c>
      <c r="AS19" s="71">
        <v>4126748</v>
      </c>
      <c r="AT19" s="71">
        <v>8710475</v>
      </c>
      <c r="AU19" s="71">
        <v>9773166</v>
      </c>
      <c r="AV19" s="71">
        <v>7779472</v>
      </c>
      <c r="AW19" s="71">
        <v>5665681</v>
      </c>
      <c r="AX19" s="71">
        <v>8209475</v>
      </c>
      <c r="AY19" s="71">
        <v>7363597</v>
      </c>
      <c r="AZ19" s="71">
        <v>8053160</v>
      </c>
      <c r="BA19" s="71">
        <v>11999229</v>
      </c>
      <c r="BB19" s="71">
        <v>10610851</v>
      </c>
      <c r="BC19" s="71">
        <v>9370204</v>
      </c>
      <c r="BD19" s="71">
        <v>5500817</v>
      </c>
      <c r="BE19" s="71">
        <v>14169769</v>
      </c>
      <c r="BF19" s="71">
        <v>10507407</v>
      </c>
      <c r="BG19" s="71">
        <v>7055789</v>
      </c>
      <c r="BH19" s="71">
        <v>160000</v>
      </c>
      <c r="BI19" s="71">
        <v>43000</v>
      </c>
      <c r="BJ19" s="71">
        <v>450000</v>
      </c>
      <c r="BK19" s="71">
        <v>819962</v>
      </c>
      <c r="BL19" s="71">
        <v>250000</v>
      </c>
      <c r="BM19" s="71">
        <v>1150000</v>
      </c>
      <c r="BN19" s="71">
        <v>3179453</v>
      </c>
      <c r="BO19" s="71">
        <v>1881500</v>
      </c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116"/>
      <c r="CF19" s="99">
        <f t="shared" si="3"/>
        <v>323455174</v>
      </c>
    </row>
    <row r="20" spans="2:84" ht="24">
      <c r="B20" s="218" t="s">
        <v>582</v>
      </c>
      <c r="C20" s="71">
        <v>135000</v>
      </c>
      <c r="D20" s="71">
        <v>50000</v>
      </c>
      <c r="E20" s="71">
        <v>160000</v>
      </c>
      <c r="F20" s="71">
        <v>260000</v>
      </c>
      <c r="G20" s="71">
        <v>533385</v>
      </c>
      <c r="H20" s="71">
        <v>24000</v>
      </c>
      <c r="I20" s="71">
        <v>126000</v>
      </c>
      <c r="J20" s="71">
        <v>421029</v>
      </c>
      <c r="K20" s="71">
        <v>300000</v>
      </c>
      <c r="L20" s="71">
        <v>132863</v>
      </c>
      <c r="M20" s="71">
        <v>160000</v>
      </c>
      <c r="N20" s="71">
        <v>250000</v>
      </c>
      <c r="O20" s="71">
        <v>160000</v>
      </c>
      <c r="P20" s="71">
        <v>431559</v>
      </c>
      <c r="Q20" s="71">
        <v>4452473</v>
      </c>
      <c r="R20" s="71">
        <v>2157796</v>
      </c>
      <c r="S20" s="71">
        <v>210610</v>
      </c>
      <c r="T20" s="71">
        <v>186433</v>
      </c>
      <c r="U20" s="71">
        <v>30000</v>
      </c>
      <c r="V20" s="71">
        <v>105000</v>
      </c>
      <c r="W20" s="71">
        <v>26000</v>
      </c>
      <c r="X20" s="71">
        <v>3000000</v>
      </c>
      <c r="Y20" s="115">
        <v>100000</v>
      </c>
      <c r="Z20" s="71">
        <v>30000</v>
      </c>
      <c r="AA20" s="71">
        <v>30000</v>
      </c>
      <c r="AB20" s="71">
        <v>30000</v>
      </c>
      <c r="AC20" s="71">
        <v>450482</v>
      </c>
      <c r="AD20" s="71">
        <v>1532992</v>
      </c>
      <c r="AE20" s="71">
        <v>1121317</v>
      </c>
      <c r="AF20" s="71">
        <v>1189713</v>
      </c>
      <c r="AG20" s="71">
        <v>1780969</v>
      </c>
      <c r="AH20" s="71">
        <v>722050</v>
      </c>
      <c r="AI20" s="71">
        <v>1456913</v>
      </c>
      <c r="AJ20" s="71">
        <v>1019953</v>
      </c>
      <c r="AK20" s="71">
        <v>1027077</v>
      </c>
      <c r="AL20" s="71">
        <v>836517</v>
      </c>
      <c r="AM20" s="71">
        <v>1756224</v>
      </c>
      <c r="AN20" s="71">
        <v>913276</v>
      </c>
      <c r="AO20" s="71">
        <v>1330649</v>
      </c>
      <c r="AP20" s="71">
        <v>1003611</v>
      </c>
      <c r="AQ20" s="71">
        <v>1522288</v>
      </c>
      <c r="AR20" s="71">
        <v>571246</v>
      </c>
      <c r="AS20" s="71">
        <v>640916</v>
      </c>
      <c r="AT20" s="71">
        <v>1020956</v>
      </c>
      <c r="AU20" s="71">
        <v>1388432</v>
      </c>
      <c r="AV20" s="71">
        <v>685759</v>
      </c>
      <c r="AW20" s="71">
        <v>917641</v>
      </c>
      <c r="AX20" s="71">
        <v>1392751</v>
      </c>
      <c r="AY20" s="71">
        <v>1066215</v>
      </c>
      <c r="AZ20" s="71">
        <v>1087247</v>
      </c>
      <c r="BA20" s="71">
        <v>1439548</v>
      </c>
      <c r="BB20" s="71">
        <v>1056986</v>
      </c>
      <c r="BC20" s="71">
        <v>1656769</v>
      </c>
      <c r="BD20" s="71">
        <v>945110</v>
      </c>
      <c r="BE20" s="71">
        <v>2547928</v>
      </c>
      <c r="BF20" s="71">
        <v>1320671</v>
      </c>
      <c r="BG20" s="71">
        <v>773426</v>
      </c>
      <c r="BH20" s="71">
        <v>70000</v>
      </c>
      <c r="BI20" s="71">
        <v>86000</v>
      </c>
      <c r="BJ20" s="71">
        <v>1816200</v>
      </c>
      <c r="BK20" s="71">
        <v>2100000</v>
      </c>
      <c r="BL20" s="71">
        <v>500000</v>
      </c>
      <c r="BM20" s="71">
        <v>100000</v>
      </c>
      <c r="BN20" s="71">
        <v>654069</v>
      </c>
      <c r="BO20" s="71">
        <v>2855420</v>
      </c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116"/>
      <c r="CF20" s="99">
        <f t="shared" si="3"/>
        <v>57859469</v>
      </c>
    </row>
    <row r="21" spans="2:84" s="2" customFormat="1" ht="13.5" thickBot="1">
      <c r="B21" s="220" t="s">
        <v>622</v>
      </c>
      <c r="C21" s="76">
        <f>SUM(C14:C20)</f>
        <v>1045000</v>
      </c>
      <c r="D21" s="67">
        <f>SUM(D14:D20)</f>
        <v>492000</v>
      </c>
      <c r="E21" s="67">
        <f>SUM(E14:E20)</f>
        <v>1626000</v>
      </c>
      <c r="F21" s="67">
        <f>SUM(F14:F20)</f>
        <v>2205000</v>
      </c>
      <c r="G21" s="67">
        <f aca="true" t="shared" si="4" ref="G21:BO21">SUM(G14:G20)</f>
        <v>2526700</v>
      </c>
      <c r="H21" s="67">
        <f t="shared" si="4"/>
        <v>707900</v>
      </c>
      <c r="I21" s="67">
        <f t="shared" si="4"/>
        <v>558000</v>
      </c>
      <c r="J21" s="67">
        <f t="shared" si="4"/>
        <v>116596260</v>
      </c>
      <c r="K21" s="67">
        <f t="shared" si="4"/>
        <v>2310000</v>
      </c>
      <c r="L21" s="67">
        <f t="shared" si="4"/>
        <v>2867634</v>
      </c>
      <c r="M21" s="67">
        <f t="shared" si="4"/>
        <v>1635000</v>
      </c>
      <c r="N21" s="67">
        <f t="shared" si="4"/>
        <v>1080000</v>
      </c>
      <c r="O21" s="67">
        <f t="shared" si="4"/>
        <v>9075000</v>
      </c>
      <c r="P21" s="67">
        <f t="shared" si="4"/>
        <v>2275181</v>
      </c>
      <c r="Q21" s="67">
        <f t="shared" si="4"/>
        <v>69453519</v>
      </c>
      <c r="R21" s="67">
        <f t="shared" si="4"/>
        <v>31977800</v>
      </c>
      <c r="S21" s="67">
        <f t="shared" si="4"/>
        <v>734550</v>
      </c>
      <c r="T21" s="67">
        <f t="shared" si="4"/>
        <v>2876131</v>
      </c>
      <c r="U21" s="67">
        <f t="shared" si="4"/>
        <v>837000</v>
      </c>
      <c r="V21" s="67">
        <f t="shared" si="4"/>
        <v>814000</v>
      </c>
      <c r="W21" s="67">
        <f t="shared" si="4"/>
        <v>1031000</v>
      </c>
      <c r="X21" s="67">
        <f t="shared" si="4"/>
        <v>15728600</v>
      </c>
      <c r="Y21" s="67">
        <f t="shared" si="4"/>
        <v>760000</v>
      </c>
      <c r="Z21" s="67">
        <f t="shared" si="4"/>
        <v>543000</v>
      </c>
      <c r="AA21" s="67">
        <f t="shared" si="4"/>
        <v>530000</v>
      </c>
      <c r="AB21" s="67">
        <f t="shared" si="4"/>
        <v>315000</v>
      </c>
      <c r="AC21" s="67">
        <f t="shared" si="4"/>
        <v>6405787</v>
      </c>
      <c r="AD21" s="67">
        <f t="shared" si="4"/>
        <v>18651048</v>
      </c>
      <c r="AE21" s="67">
        <f t="shared" si="4"/>
        <v>17212801</v>
      </c>
      <c r="AF21" s="67">
        <f t="shared" si="4"/>
        <v>20206728</v>
      </c>
      <c r="AG21" s="67">
        <f t="shared" si="4"/>
        <v>30342762</v>
      </c>
      <c r="AH21" s="67">
        <f t="shared" si="4"/>
        <v>8980438</v>
      </c>
      <c r="AI21" s="67">
        <f t="shared" si="4"/>
        <v>20750043</v>
      </c>
      <c r="AJ21" s="67">
        <f t="shared" si="4"/>
        <v>20170630</v>
      </c>
      <c r="AK21" s="67">
        <f t="shared" si="4"/>
        <v>12236397</v>
      </c>
      <c r="AL21" s="67">
        <f t="shared" si="4"/>
        <v>12517639</v>
      </c>
      <c r="AM21" s="67">
        <f t="shared" si="4"/>
        <v>26249738</v>
      </c>
      <c r="AN21" s="67">
        <f t="shared" si="4"/>
        <v>15874524</v>
      </c>
      <c r="AO21" s="67">
        <f t="shared" si="4"/>
        <v>23505935</v>
      </c>
      <c r="AP21" s="67">
        <f t="shared" si="4"/>
        <v>13869455</v>
      </c>
      <c r="AQ21" s="67">
        <f t="shared" si="4"/>
        <v>22537515</v>
      </c>
      <c r="AR21" s="67">
        <f t="shared" si="4"/>
        <v>7599861</v>
      </c>
      <c r="AS21" s="67">
        <f t="shared" si="4"/>
        <v>8476005</v>
      </c>
      <c r="AT21" s="67">
        <f t="shared" si="4"/>
        <v>17580992</v>
      </c>
      <c r="AU21" s="67">
        <f t="shared" si="4"/>
        <v>30472406</v>
      </c>
      <c r="AV21" s="67">
        <f t="shared" si="4"/>
        <v>17583091</v>
      </c>
      <c r="AW21" s="67">
        <f t="shared" si="4"/>
        <v>12453172</v>
      </c>
      <c r="AX21" s="67">
        <f t="shared" si="4"/>
        <v>17532441</v>
      </c>
      <c r="AY21" s="67">
        <f t="shared" si="4"/>
        <v>21057176</v>
      </c>
      <c r="AZ21" s="67">
        <f t="shared" si="4"/>
        <v>14583409</v>
      </c>
      <c r="BA21" s="67">
        <f t="shared" si="4"/>
        <v>23156407</v>
      </c>
      <c r="BB21" s="67">
        <f t="shared" si="4"/>
        <v>19920310</v>
      </c>
      <c r="BC21" s="67">
        <f t="shared" si="4"/>
        <v>25642727</v>
      </c>
      <c r="BD21" s="67">
        <f t="shared" si="4"/>
        <v>13013504</v>
      </c>
      <c r="BE21" s="67">
        <f t="shared" si="4"/>
        <v>33238644</v>
      </c>
      <c r="BF21" s="67">
        <f>SUM(BF14:BF20)</f>
        <v>20383151</v>
      </c>
      <c r="BG21" s="67">
        <f t="shared" si="4"/>
        <v>15693915</v>
      </c>
      <c r="BH21" s="67">
        <f t="shared" si="4"/>
        <v>584500</v>
      </c>
      <c r="BI21" s="67">
        <f t="shared" si="4"/>
        <v>1191000</v>
      </c>
      <c r="BJ21" s="67">
        <f t="shared" si="4"/>
        <v>5754700</v>
      </c>
      <c r="BK21" s="67">
        <f t="shared" si="4"/>
        <v>6383004</v>
      </c>
      <c r="BL21" s="67">
        <f t="shared" si="4"/>
        <v>2000000</v>
      </c>
      <c r="BM21" s="67">
        <f t="shared" si="4"/>
        <v>5500000</v>
      </c>
      <c r="BN21" s="67">
        <f t="shared" si="4"/>
        <v>36640213</v>
      </c>
      <c r="BO21" s="67">
        <f t="shared" si="4"/>
        <v>13000000</v>
      </c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8">
        <f t="shared" si="3"/>
        <v>909552343</v>
      </c>
    </row>
    <row r="22" spans="2:84" ht="13.5" thickBot="1">
      <c r="B22" s="378">
        <v>6301141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80"/>
    </row>
    <row r="23" spans="2:84" ht="12.75">
      <c r="B23" s="217" t="s">
        <v>583</v>
      </c>
      <c r="C23" s="69">
        <v>1200000</v>
      </c>
      <c r="D23" s="69">
        <v>500000</v>
      </c>
      <c r="E23" s="69">
        <v>1240000</v>
      </c>
      <c r="F23" s="146">
        <v>1200000</v>
      </c>
      <c r="G23" s="69">
        <v>2021900</v>
      </c>
      <c r="H23" s="69">
        <v>521000</v>
      </c>
      <c r="I23" s="69">
        <v>1064000</v>
      </c>
      <c r="J23" s="69">
        <v>4323130</v>
      </c>
      <c r="K23" s="69">
        <v>2200000</v>
      </c>
      <c r="L23" s="69">
        <v>282754</v>
      </c>
      <c r="M23" s="69">
        <v>1915000</v>
      </c>
      <c r="N23" s="69">
        <v>1050000</v>
      </c>
      <c r="O23" s="69">
        <v>7000000</v>
      </c>
      <c r="P23" s="69">
        <v>1759857</v>
      </c>
      <c r="Q23" s="69">
        <v>6000000</v>
      </c>
      <c r="R23" s="69">
        <v>4525009</v>
      </c>
      <c r="S23" s="69">
        <v>894150</v>
      </c>
      <c r="T23" s="69">
        <v>3481146</v>
      </c>
      <c r="U23" s="69">
        <v>210000</v>
      </c>
      <c r="V23" s="69">
        <v>950000</v>
      </c>
      <c r="W23" s="69">
        <v>1370000</v>
      </c>
      <c r="X23" s="69">
        <v>2143400</v>
      </c>
      <c r="Y23" s="69">
        <v>1140000</v>
      </c>
      <c r="Z23" s="69">
        <v>326000</v>
      </c>
      <c r="AA23" s="69">
        <v>1020000</v>
      </c>
      <c r="AB23" s="69">
        <v>950000</v>
      </c>
      <c r="AC23" s="69">
        <v>1519162</v>
      </c>
      <c r="AD23" s="69">
        <v>9848593</v>
      </c>
      <c r="AE23" s="69">
        <v>7634741</v>
      </c>
      <c r="AF23" s="69">
        <v>4765207</v>
      </c>
      <c r="AG23" s="69">
        <v>4439546</v>
      </c>
      <c r="AH23" s="69">
        <v>3720039</v>
      </c>
      <c r="AI23" s="69">
        <v>6301441</v>
      </c>
      <c r="AJ23" s="69">
        <v>4361152</v>
      </c>
      <c r="AK23" s="69">
        <v>1820754</v>
      </c>
      <c r="AL23" s="69">
        <v>1960319</v>
      </c>
      <c r="AM23" s="69">
        <v>3965695</v>
      </c>
      <c r="AN23" s="69">
        <v>1893349</v>
      </c>
      <c r="AO23" s="146">
        <v>5978030</v>
      </c>
      <c r="AP23" s="69">
        <v>3341172</v>
      </c>
      <c r="AQ23" s="69">
        <v>4389018</v>
      </c>
      <c r="AR23" s="69">
        <v>1633662</v>
      </c>
      <c r="AS23" s="69">
        <v>1845277</v>
      </c>
      <c r="AT23" s="69">
        <v>2666056</v>
      </c>
      <c r="AU23" s="69">
        <v>5021253</v>
      </c>
      <c r="AV23" s="69">
        <v>2249405</v>
      </c>
      <c r="AW23" s="69">
        <v>3257416</v>
      </c>
      <c r="AX23" s="69">
        <v>5478883</v>
      </c>
      <c r="AY23" s="69">
        <v>2553025</v>
      </c>
      <c r="AZ23" s="69">
        <v>4075586</v>
      </c>
      <c r="BA23" s="69">
        <v>6818522</v>
      </c>
      <c r="BB23" s="69">
        <v>4273769</v>
      </c>
      <c r="BC23" s="69">
        <v>7659848</v>
      </c>
      <c r="BD23" s="69">
        <v>3248318</v>
      </c>
      <c r="BE23" s="69">
        <v>6661681</v>
      </c>
      <c r="BF23" s="69">
        <v>4267418</v>
      </c>
      <c r="BG23" s="69">
        <v>1886865</v>
      </c>
      <c r="BH23" s="69">
        <v>600000</v>
      </c>
      <c r="BI23" s="69">
        <v>3547110</v>
      </c>
      <c r="BJ23" s="69">
        <v>4962200</v>
      </c>
      <c r="BK23" s="69">
        <v>39465976</v>
      </c>
      <c r="BL23" s="69">
        <v>52340000</v>
      </c>
      <c r="BM23" s="69">
        <v>6250000</v>
      </c>
      <c r="BN23" s="69">
        <v>97610206</v>
      </c>
      <c r="BO23" s="69">
        <v>21511733</v>
      </c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114"/>
      <c r="CF23" s="100">
        <f aca="true" t="shared" si="5" ref="CF23:CF32">SUM(C23:CE23)</f>
        <v>405109773</v>
      </c>
    </row>
    <row r="24" spans="2:84" ht="12.75">
      <c r="B24" s="218" t="s">
        <v>584</v>
      </c>
      <c r="C24" s="71">
        <v>100000</v>
      </c>
      <c r="D24" s="71">
        <v>70000</v>
      </c>
      <c r="E24" s="71">
        <v>200000</v>
      </c>
      <c r="F24" s="115">
        <v>1000000</v>
      </c>
      <c r="G24" s="71">
        <v>303300</v>
      </c>
      <c r="H24" s="71">
        <v>45000</v>
      </c>
      <c r="I24" s="71">
        <v>33000</v>
      </c>
      <c r="J24" s="71">
        <v>39789123</v>
      </c>
      <c r="K24" s="71">
        <v>200000</v>
      </c>
      <c r="L24" s="71">
        <v>455233</v>
      </c>
      <c r="M24" s="71">
        <v>140000</v>
      </c>
      <c r="N24" s="71">
        <v>120000</v>
      </c>
      <c r="O24" s="71">
        <v>5600000</v>
      </c>
      <c r="P24" s="71">
        <v>6218095</v>
      </c>
      <c r="Q24" s="71">
        <v>1727249</v>
      </c>
      <c r="R24" s="71">
        <v>172725</v>
      </c>
      <c r="S24" s="71">
        <v>67800</v>
      </c>
      <c r="T24" s="71">
        <v>5240055</v>
      </c>
      <c r="U24" s="71">
        <v>75000</v>
      </c>
      <c r="V24" s="71">
        <v>3100000</v>
      </c>
      <c r="W24" s="71">
        <v>6000000</v>
      </c>
      <c r="X24" s="71">
        <v>7225000</v>
      </c>
      <c r="Y24" s="71">
        <v>4800000</v>
      </c>
      <c r="Z24" s="71">
        <v>50000</v>
      </c>
      <c r="AA24" s="71">
        <v>1300000</v>
      </c>
      <c r="AB24" s="71">
        <v>20000</v>
      </c>
      <c r="AC24" s="71">
        <v>2832805</v>
      </c>
      <c r="AD24" s="71">
        <v>2374295</v>
      </c>
      <c r="AE24" s="71">
        <v>1468741</v>
      </c>
      <c r="AF24" s="71">
        <v>3045600</v>
      </c>
      <c r="AG24" s="71">
        <v>1571181</v>
      </c>
      <c r="AH24" s="71">
        <v>2030060</v>
      </c>
      <c r="AI24" s="71">
        <v>9883080</v>
      </c>
      <c r="AJ24" s="71">
        <v>6235757</v>
      </c>
      <c r="AK24" s="71">
        <v>5409265</v>
      </c>
      <c r="AL24" s="71">
        <v>5206000</v>
      </c>
      <c r="AM24" s="71">
        <v>5733869</v>
      </c>
      <c r="AN24" s="71">
        <v>9869000</v>
      </c>
      <c r="AO24" s="71">
        <v>4549464</v>
      </c>
      <c r="AP24" s="71">
        <v>4802497</v>
      </c>
      <c r="AQ24" s="71">
        <v>8956541</v>
      </c>
      <c r="AR24" s="71">
        <v>2289817</v>
      </c>
      <c r="AS24" s="71">
        <v>2754520</v>
      </c>
      <c r="AT24" s="71">
        <v>3969477</v>
      </c>
      <c r="AU24" s="71">
        <v>16123791</v>
      </c>
      <c r="AV24" s="71">
        <v>10904990</v>
      </c>
      <c r="AW24" s="71">
        <v>2367745</v>
      </c>
      <c r="AX24" s="71">
        <v>1442640</v>
      </c>
      <c r="AY24" s="71">
        <v>8051141</v>
      </c>
      <c r="AZ24" s="71">
        <v>4551484</v>
      </c>
      <c r="BA24" s="71">
        <v>2577327</v>
      </c>
      <c r="BB24" s="71">
        <v>1619394</v>
      </c>
      <c r="BC24" s="71">
        <v>8114750</v>
      </c>
      <c r="BD24" s="71">
        <v>4132673</v>
      </c>
      <c r="BE24" s="71">
        <v>9727200</v>
      </c>
      <c r="BF24" s="71">
        <v>3818648</v>
      </c>
      <c r="BG24" s="71">
        <v>4058200</v>
      </c>
      <c r="BH24" s="71">
        <v>35000</v>
      </c>
      <c r="BI24" s="71">
        <v>130000</v>
      </c>
      <c r="BJ24" s="71">
        <v>767100</v>
      </c>
      <c r="BK24" s="71">
        <v>5000000</v>
      </c>
      <c r="BL24" s="71">
        <v>70000</v>
      </c>
      <c r="BM24" s="71">
        <v>1600000</v>
      </c>
      <c r="BN24" s="71">
        <v>120458</v>
      </c>
      <c r="BO24" s="71">
        <v>18266446</v>
      </c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116"/>
      <c r="CF24" s="99">
        <f t="shared" si="5"/>
        <v>270512536</v>
      </c>
    </row>
    <row r="25" spans="2:84" ht="24">
      <c r="B25" s="219" t="s">
        <v>677</v>
      </c>
      <c r="C25" s="71">
        <v>130000</v>
      </c>
      <c r="D25" s="71">
        <v>500000</v>
      </c>
      <c r="E25" s="71">
        <v>14796000</v>
      </c>
      <c r="F25" s="115">
        <v>360000</v>
      </c>
      <c r="G25" s="71">
        <v>1602200</v>
      </c>
      <c r="H25" s="71">
        <v>7508100</v>
      </c>
      <c r="I25" s="71">
        <v>41000</v>
      </c>
      <c r="J25" s="71">
        <v>604537</v>
      </c>
      <c r="K25" s="71">
        <v>650000</v>
      </c>
      <c r="L25" s="71">
        <v>455233</v>
      </c>
      <c r="M25" s="71">
        <v>250000</v>
      </c>
      <c r="N25" s="71">
        <v>80000</v>
      </c>
      <c r="O25" s="71">
        <v>258000000</v>
      </c>
      <c r="P25" s="71">
        <v>3263636</v>
      </c>
      <c r="Q25" s="71">
        <v>60000000</v>
      </c>
      <c r="R25" s="71">
        <v>863624</v>
      </c>
      <c r="S25" s="71">
        <v>4135000</v>
      </c>
      <c r="T25" s="71">
        <v>887171</v>
      </c>
      <c r="U25" s="71">
        <v>100000</v>
      </c>
      <c r="V25" s="71">
        <v>280000</v>
      </c>
      <c r="W25" s="71">
        <v>8969000</v>
      </c>
      <c r="X25" s="71">
        <v>2700000</v>
      </c>
      <c r="Y25" s="71">
        <v>700000</v>
      </c>
      <c r="Z25" s="71">
        <v>150000</v>
      </c>
      <c r="AA25" s="71">
        <v>9000000</v>
      </c>
      <c r="AB25" s="71">
        <v>35000</v>
      </c>
      <c r="AC25" s="71">
        <v>183466</v>
      </c>
      <c r="AD25" s="71">
        <v>470120</v>
      </c>
      <c r="AE25" s="71">
        <v>479109</v>
      </c>
      <c r="AF25" s="71">
        <v>354170</v>
      </c>
      <c r="AG25" s="71">
        <v>197186</v>
      </c>
      <c r="AH25" s="71">
        <v>252491</v>
      </c>
      <c r="AI25" s="71">
        <v>322431</v>
      </c>
      <c r="AJ25" s="71">
        <v>258503</v>
      </c>
      <c r="AK25" s="71">
        <v>552930</v>
      </c>
      <c r="AL25" s="71">
        <v>157019</v>
      </c>
      <c r="AM25" s="71">
        <v>352354</v>
      </c>
      <c r="AN25" s="71">
        <v>240539</v>
      </c>
      <c r="AO25" s="71">
        <v>405269</v>
      </c>
      <c r="AP25" s="71">
        <v>387943</v>
      </c>
      <c r="AQ25" s="71">
        <v>537035</v>
      </c>
      <c r="AR25" s="71">
        <v>160365</v>
      </c>
      <c r="AS25" s="71">
        <v>241034</v>
      </c>
      <c r="AT25" s="71">
        <v>482995</v>
      </c>
      <c r="AU25" s="71">
        <v>331861</v>
      </c>
      <c r="AV25" s="71">
        <v>328200</v>
      </c>
      <c r="AW25" s="71">
        <v>259443</v>
      </c>
      <c r="AX25" s="71">
        <v>404488</v>
      </c>
      <c r="AY25" s="71">
        <v>333422</v>
      </c>
      <c r="AZ25" s="71">
        <v>408602</v>
      </c>
      <c r="BA25" s="71">
        <v>462261</v>
      </c>
      <c r="BB25" s="71">
        <v>526701</v>
      </c>
      <c r="BC25" s="71">
        <v>658913</v>
      </c>
      <c r="BD25" s="71">
        <v>183265</v>
      </c>
      <c r="BE25" s="71">
        <v>859807</v>
      </c>
      <c r="BF25" s="71">
        <v>584921</v>
      </c>
      <c r="BG25" s="71">
        <v>255341</v>
      </c>
      <c r="BH25" s="71">
        <v>60000</v>
      </c>
      <c r="BI25" s="71">
        <v>9727000</v>
      </c>
      <c r="BJ25" s="71">
        <v>51278198</v>
      </c>
      <c r="BK25" s="71">
        <v>5411811</v>
      </c>
      <c r="BL25" s="71">
        <v>39685103</v>
      </c>
      <c r="BM25" s="71">
        <v>8357000</v>
      </c>
      <c r="BN25" s="71">
        <v>12121467</v>
      </c>
      <c r="BO25" s="71">
        <v>76982404</v>
      </c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116"/>
      <c r="CF25" s="99">
        <f t="shared" si="5"/>
        <v>591315668</v>
      </c>
    </row>
    <row r="26" spans="2:84" ht="36">
      <c r="B26" s="218" t="s">
        <v>681</v>
      </c>
      <c r="C26" s="71">
        <v>825000</v>
      </c>
      <c r="D26" s="71">
        <v>300000</v>
      </c>
      <c r="E26" s="71">
        <v>300900</v>
      </c>
      <c r="F26" s="115">
        <v>421000</v>
      </c>
      <c r="G26" s="71">
        <v>571200</v>
      </c>
      <c r="H26" s="71">
        <v>346000</v>
      </c>
      <c r="I26" s="71">
        <v>250000</v>
      </c>
      <c r="J26" s="71">
        <v>33438184</v>
      </c>
      <c r="K26" s="71">
        <v>277050000</v>
      </c>
      <c r="L26" s="71">
        <v>1467464</v>
      </c>
      <c r="M26" s="71">
        <v>1020000</v>
      </c>
      <c r="N26" s="71">
        <v>270000</v>
      </c>
      <c r="O26" s="71">
        <v>5075820</v>
      </c>
      <c r="P26" s="71">
        <v>1511342</v>
      </c>
      <c r="Q26" s="71">
        <v>2511342</v>
      </c>
      <c r="R26" s="71">
        <v>1036349</v>
      </c>
      <c r="S26" s="71">
        <v>157200</v>
      </c>
      <c r="T26" s="71">
        <v>1013595</v>
      </c>
      <c r="U26" s="71">
        <v>300000</v>
      </c>
      <c r="V26" s="71">
        <v>268800</v>
      </c>
      <c r="W26" s="71">
        <v>500000</v>
      </c>
      <c r="X26" s="71">
        <v>2631600</v>
      </c>
      <c r="Y26" s="71">
        <v>650000</v>
      </c>
      <c r="Z26" s="71">
        <v>80000</v>
      </c>
      <c r="AA26" s="71">
        <v>624000</v>
      </c>
      <c r="AB26" s="71">
        <v>140000</v>
      </c>
      <c r="AC26" s="71">
        <v>1731701</v>
      </c>
      <c r="AD26" s="71">
        <v>3112226</v>
      </c>
      <c r="AE26" s="71">
        <v>3782109</v>
      </c>
      <c r="AF26" s="71">
        <v>3775418</v>
      </c>
      <c r="AG26" s="71">
        <v>2984169</v>
      </c>
      <c r="AH26" s="71">
        <v>2376136</v>
      </c>
      <c r="AI26" s="71">
        <v>103461117</v>
      </c>
      <c r="AJ26" s="71">
        <v>2503876</v>
      </c>
      <c r="AK26" s="71">
        <v>2978704</v>
      </c>
      <c r="AL26" s="71">
        <v>240416511</v>
      </c>
      <c r="AM26" s="71">
        <v>5038268</v>
      </c>
      <c r="AN26" s="71">
        <v>2677401</v>
      </c>
      <c r="AO26" s="71">
        <v>5863083</v>
      </c>
      <c r="AP26" s="71">
        <v>5938497</v>
      </c>
      <c r="AQ26" s="71">
        <v>6367588</v>
      </c>
      <c r="AR26" s="71">
        <v>865147</v>
      </c>
      <c r="AS26" s="71">
        <v>1680871</v>
      </c>
      <c r="AT26" s="71">
        <v>3088880</v>
      </c>
      <c r="AU26" s="71">
        <v>5467919</v>
      </c>
      <c r="AV26" s="71">
        <v>2625698</v>
      </c>
      <c r="AW26" s="71">
        <v>3806667</v>
      </c>
      <c r="AX26" s="71">
        <v>4504611</v>
      </c>
      <c r="AY26" s="71">
        <v>3288874</v>
      </c>
      <c r="AZ26" s="71">
        <v>2574309</v>
      </c>
      <c r="BA26" s="71">
        <v>4563397</v>
      </c>
      <c r="BB26" s="71">
        <v>2795646</v>
      </c>
      <c r="BC26" s="71">
        <v>4367979</v>
      </c>
      <c r="BD26" s="71">
        <v>2722670</v>
      </c>
      <c r="BE26" s="71">
        <v>5535472</v>
      </c>
      <c r="BF26" s="71">
        <v>2409385</v>
      </c>
      <c r="BG26" s="71">
        <v>3190600</v>
      </c>
      <c r="BH26" s="71">
        <v>210500</v>
      </c>
      <c r="BI26" s="71">
        <v>20898000</v>
      </c>
      <c r="BJ26" s="71">
        <v>128410575</v>
      </c>
      <c r="BK26" s="71">
        <v>105594191</v>
      </c>
      <c r="BL26" s="71">
        <v>118710377</v>
      </c>
      <c r="BM26" s="71">
        <v>8370000</v>
      </c>
      <c r="BN26" s="71">
        <v>76377361</v>
      </c>
      <c r="BO26" s="71">
        <v>22543557</v>
      </c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116"/>
      <c r="CF26" s="99">
        <f t="shared" si="5"/>
        <v>1260369286</v>
      </c>
    </row>
    <row r="27" spans="2:84" ht="12.75">
      <c r="B27" s="218" t="s">
        <v>585</v>
      </c>
      <c r="C27" s="71">
        <v>1100000</v>
      </c>
      <c r="D27" s="71">
        <v>550000</v>
      </c>
      <c r="E27" s="71">
        <v>1399800</v>
      </c>
      <c r="F27" s="115">
        <v>709000</v>
      </c>
      <c r="G27" s="71">
        <v>2533200</v>
      </c>
      <c r="H27" s="71">
        <v>724007</v>
      </c>
      <c r="I27" s="71">
        <v>1268000</v>
      </c>
      <c r="J27" s="71">
        <v>31660806</v>
      </c>
      <c r="K27" s="71">
        <v>1400000</v>
      </c>
      <c r="L27" s="71">
        <v>3055356</v>
      </c>
      <c r="M27" s="71">
        <v>1750000</v>
      </c>
      <c r="N27" s="71">
        <v>700000</v>
      </c>
      <c r="O27" s="71">
        <v>46000000</v>
      </c>
      <c r="P27" s="71">
        <v>1295436</v>
      </c>
      <c r="Q27" s="71">
        <v>5100000</v>
      </c>
      <c r="R27" s="71">
        <v>4490846</v>
      </c>
      <c r="S27" s="71">
        <v>860300</v>
      </c>
      <c r="T27" s="71">
        <v>1952477</v>
      </c>
      <c r="U27" s="71">
        <v>3563000</v>
      </c>
      <c r="V27" s="71">
        <v>1187200</v>
      </c>
      <c r="W27" s="71">
        <v>1350000</v>
      </c>
      <c r="X27" s="71">
        <v>2870000</v>
      </c>
      <c r="Y27" s="71">
        <v>1100000</v>
      </c>
      <c r="Z27" s="71">
        <v>361000</v>
      </c>
      <c r="AA27" s="71">
        <v>1050600</v>
      </c>
      <c r="AB27" s="71">
        <v>190000</v>
      </c>
      <c r="AC27" s="71">
        <v>2923908</v>
      </c>
      <c r="AD27" s="71">
        <v>10264115</v>
      </c>
      <c r="AE27" s="71">
        <v>6455321</v>
      </c>
      <c r="AF27" s="71">
        <v>5686853</v>
      </c>
      <c r="AG27" s="71">
        <v>8072411</v>
      </c>
      <c r="AH27" s="71">
        <v>2721885</v>
      </c>
      <c r="AI27" s="71">
        <v>7003957</v>
      </c>
      <c r="AJ27" s="71">
        <v>5797147</v>
      </c>
      <c r="AK27" s="71">
        <v>4817592</v>
      </c>
      <c r="AL27" s="71">
        <v>3410760</v>
      </c>
      <c r="AM27" s="71">
        <v>7684322</v>
      </c>
      <c r="AN27" s="71">
        <v>3452282</v>
      </c>
      <c r="AO27" s="71">
        <v>7078875</v>
      </c>
      <c r="AP27" s="71">
        <v>4228215</v>
      </c>
      <c r="AQ27" s="71">
        <v>7678770</v>
      </c>
      <c r="AR27" s="71">
        <v>2824398</v>
      </c>
      <c r="AS27" s="71">
        <v>2299332</v>
      </c>
      <c r="AT27" s="71">
        <v>11359529</v>
      </c>
      <c r="AU27" s="71">
        <v>6872202</v>
      </c>
      <c r="AV27" s="71">
        <v>4144240</v>
      </c>
      <c r="AW27" s="71">
        <v>3395624</v>
      </c>
      <c r="AX27" s="71">
        <v>4186148</v>
      </c>
      <c r="AY27" s="71">
        <v>4876987</v>
      </c>
      <c r="AZ27" s="71">
        <v>5834991</v>
      </c>
      <c r="BA27" s="71">
        <v>9129525</v>
      </c>
      <c r="BB27" s="71">
        <v>9720563</v>
      </c>
      <c r="BC27" s="71">
        <v>14564623</v>
      </c>
      <c r="BD27" s="71">
        <v>3747757</v>
      </c>
      <c r="BE27" s="71">
        <v>9240757</v>
      </c>
      <c r="BF27" s="71">
        <v>8990731</v>
      </c>
      <c r="BG27" s="71">
        <v>2835458</v>
      </c>
      <c r="BH27" s="71">
        <v>600000</v>
      </c>
      <c r="BI27" s="71">
        <v>7637000</v>
      </c>
      <c r="BJ27" s="71">
        <v>5974000</v>
      </c>
      <c r="BK27" s="71">
        <v>26906704</v>
      </c>
      <c r="BL27" s="71">
        <v>1300000</v>
      </c>
      <c r="BM27" s="71">
        <v>6250000</v>
      </c>
      <c r="BN27" s="71">
        <v>41217005</v>
      </c>
      <c r="BO27" s="71">
        <v>15252807</v>
      </c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116"/>
      <c r="CF27" s="99">
        <f t="shared" si="5"/>
        <v>414657822</v>
      </c>
    </row>
    <row r="28" spans="2:84" ht="24">
      <c r="B28" s="218" t="s">
        <v>586</v>
      </c>
      <c r="C28" s="71"/>
      <c r="D28" s="71"/>
      <c r="E28" s="71"/>
      <c r="F28" s="115">
        <v>11762000</v>
      </c>
      <c r="G28" s="71"/>
      <c r="H28" s="71">
        <v>200000</v>
      </c>
      <c r="I28" s="71"/>
      <c r="J28" s="71"/>
      <c r="K28" s="71"/>
      <c r="L28" s="71"/>
      <c r="M28" s="71">
        <v>600000</v>
      </c>
      <c r="N28" s="71"/>
      <c r="O28" s="71">
        <v>250000</v>
      </c>
      <c r="P28" s="71">
        <v>863624</v>
      </c>
      <c r="Q28" s="71">
        <v>18832161</v>
      </c>
      <c r="R28" s="71">
        <v>1899973</v>
      </c>
      <c r="S28" s="71"/>
      <c r="T28" s="71">
        <v>3005412</v>
      </c>
      <c r="U28" s="71"/>
      <c r="V28" s="71"/>
      <c r="W28" s="71">
        <v>130000</v>
      </c>
      <c r="X28" s="71">
        <v>500000</v>
      </c>
      <c r="Y28" s="71"/>
      <c r="Z28" s="71"/>
      <c r="AA28" s="71">
        <v>3000000</v>
      </c>
      <c r="AB28" s="71"/>
      <c r="AC28" s="73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>
        <v>150000</v>
      </c>
      <c r="AS28" s="71"/>
      <c r="AT28" s="71"/>
      <c r="AU28" s="71"/>
      <c r="AV28" s="71"/>
      <c r="AW28" s="71"/>
      <c r="AX28" s="71"/>
      <c r="AY28" s="71"/>
      <c r="AZ28" s="71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>
        <v>900000</v>
      </c>
      <c r="BN28" s="73">
        <v>155742</v>
      </c>
      <c r="BO28" s="73">
        <v>2535000</v>
      </c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171"/>
      <c r="CF28" s="99">
        <f t="shared" si="5"/>
        <v>44783912</v>
      </c>
    </row>
    <row r="29" spans="2:84" ht="12.75">
      <c r="B29" s="218" t="s">
        <v>587</v>
      </c>
      <c r="C29" s="71"/>
      <c r="D29" s="71"/>
      <c r="E29" s="71"/>
      <c r="F29" s="115">
        <v>11660000</v>
      </c>
      <c r="G29" s="71"/>
      <c r="H29" s="71">
        <v>1000000</v>
      </c>
      <c r="I29" s="71"/>
      <c r="J29" s="71"/>
      <c r="K29" s="71"/>
      <c r="L29" s="71"/>
      <c r="M29" s="71"/>
      <c r="N29" s="71"/>
      <c r="O29" s="71"/>
      <c r="P29" s="71"/>
      <c r="Q29" s="73"/>
      <c r="R29" s="73"/>
      <c r="S29" s="73"/>
      <c r="T29" s="73"/>
      <c r="U29" s="73"/>
      <c r="V29" s="73"/>
      <c r="W29" s="73"/>
      <c r="X29" s="71">
        <v>5500000</v>
      </c>
      <c r="Y29" s="73"/>
      <c r="Z29" s="73"/>
      <c r="AA29" s="73"/>
      <c r="AB29" s="73"/>
      <c r="AC29" s="73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3"/>
      <c r="BJ29" s="73"/>
      <c r="BK29" s="153"/>
      <c r="BL29" s="153"/>
      <c r="BM29" s="153"/>
      <c r="BN29" s="153"/>
      <c r="BO29" s="73">
        <v>6050000</v>
      </c>
      <c r="BP29" s="73"/>
      <c r="BQ29" s="73"/>
      <c r="BR29" s="73"/>
      <c r="BS29" s="73"/>
      <c r="BT29" s="73"/>
      <c r="BU29" s="73"/>
      <c r="BV29" s="73"/>
      <c r="BW29" s="153"/>
      <c r="BX29" s="153"/>
      <c r="BY29" s="153"/>
      <c r="BZ29" s="153"/>
      <c r="CA29" s="153"/>
      <c r="CB29" s="153"/>
      <c r="CC29" s="153"/>
      <c r="CD29" s="153"/>
      <c r="CE29" s="174"/>
      <c r="CF29" s="99">
        <f t="shared" si="5"/>
        <v>24210000</v>
      </c>
    </row>
    <row r="30" spans="2:84" ht="12.75">
      <c r="B30" s="218" t="s">
        <v>588</v>
      </c>
      <c r="C30" s="71">
        <v>1400000</v>
      </c>
      <c r="D30" s="71">
        <v>588000</v>
      </c>
      <c r="E30" s="71">
        <v>505000</v>
      </c>
      <c r="F30" s="115">
        <v>2483000</v>
      </c>
      <c r="G30" s="71">
        <v>3807600</v>
      </c>
      <c r="H30" s="71">
        <v>2000000</v>
      </c>
      <c r="I30" s="71">
        <v>686000</v>
      </c>
      <c r="J30" s="71">
        <v>31637960</v>
      </c>
      <c r="K30" s="71">
        <v>1085051</v>
      </c>
      <c r="L30" s="71">
        <v>4558461</v>
      </c>
      <c r="M30" s="71">
        <v>3850000</v>
      </c>
      <c r="N30" s="71">
        <v>1000000</v>
      </c>
      <c r="O30" s="71">
        <v>21799000</v>
      </c>
      <c r="P30" s="71">
        <v>1295436</v>
      </c>
      <c r="Q30" s="71">
        <v>13900000</v>
      </c>
      <c r="R30" s="71">
        <v>1209074</v>
      </c>
      <c r="S30" s="71">
        <v>1546000</v>
      </c>
      <c r="T30" s="71">
        <v>9987142</v>
      </c>
      <c r="U30" s="71">
        <v>115000</v>
      </c>
      <c r="V30" s="71">
        <v>1500000</v>
      </c>
      <c r="W30" s="71">
        <v>4620000</v>
      </c>
      <c r="X30" s="71"/>
      <c r="Y30" s="71">
        <v>1550000</v>
      </c>
      <c r="Z30" s="71">
        <v>490000</v>
      </c>
      <c r="AA30" s="71">
        <v>330000</v>
      </c>
      <c r="AB30" s="71">
        <v>550000</v>
      </c>
      <c r="AC30" s="71">
        <v>1456054</v>
      </c>
      <c r="AD30" s="71">
        <v>5157435</v>
      </c>
      <c r="AE30" s="71">
        <v>6141907</v>
      </c>
      <c r="AF30" s="71">
        <v>4669921</v>
      </c>
      <c r="AG30" s="71">
        <v>8336941</v>
      </c>
      <c r="AH30" s="71">
        <v>2496317</v>
      </c>
      <c r="AI30" s="71">
        <v>5465169</v>
      </c>
      <c r="AJ30" s="71">
        <v>6759074</v>
      </c>
      <c r="AK30" s="71">
        <v>4346010</v>
      </c>
      <c r="AL30" s="71">
        <v>2368841</v>
      </c>
      <c r="AM30" s="71">
        <v>7106627</v>
      </c>
      <c r="AN30" s="71">
        <v>4068255</v>
      </c>
      <c r="AO30" s="71">
        <v>6507910</v>
      </c>
      <c r="AP30" s="71">
        <v>4913621</v>
      </c>
      <c r="AQ30" s="71">
        <v>5868159</v>
      </c>
      <c r="AR30" s="71">
        <v>1288284</v>
      </c>
      <c r="AS30" s="71">
        <v>2465953</v>
      </c>
      <c r="AT30" s="71">
        <v>6680970</v>
      </c>
      <c r="AU30" s="71">
        <v>5512037</v>
      </c>
      <c r="AV30" s="71">
        <v>4803679</v>
      </c>
      <c r="AW30" s="71">
        <v>1878752</v>
      </c>
      <c r="AX30" s="71">
        <v>5170672</v>
      </c>
      <c r="AY30" s="71">
        <v>4839847</v>
      </c>
      <c r="AZ30" s="71">
        <v>5841811</v>
      </c>
      <c r="BA30" s="71">
        <v>7674282</v>
      </c>
      <c r="BB30" s="71">
        <v>5332620</v>
      </c>
      <c r="BC30" s="71">
        <v>6602569</v>
      </c>
      <c r="BD30" s="71">
        <v>1974340</v>
      </c>
      <c r="BE30" s="71">
        <v>7574797</v>
      </c>
      <c r="BF30" s="71">
        <v>4774972</v>
      </c>
      <c r="BG30" s="71">
        <v>2704757</v>
      </c>
      <c r="BH30" s="71">
        <v>110000</v>
      </c>
      <c r="BI30" s="71">
        <v>1164000</v>
      </c>
      <c r="BJ30" s="71">
        <v>911100</v>
      </c>
      <c r="BK30" s="71">
        <v>611356</v>
      </c>
      <c r="BL30" s="71">
        <v>900000</v>
      </c>
      <c r="BM30" s="71">
        <v>3930000</v>
      </c>
      <c r="BN30" s="71">
        <v>10230548</v>
      </c>
      <c r="BO30" s="71">
        <v>20207247</v>
      </c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116"/>
      <c r="CF30" s="99">
        <f t="shared" si="5"/>
        <v>301339558</v>
      </c>
    </row>
    <row r="31" spans="2:84" ht="36">
      <c r="B31" s="219" t="s">
        <v>112</v>
      </c>
      <c r="C31" s="71"/>
      <c r="D31" s="71"/>
      <c r="E31" s="71"/>
      <c r="F31" s="7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>
        <v>25908800</v>
      </c>
      <c r="BK31" s="154"/>
      <c r="BL31" s="154"/>
      <c r="BM31" s="73"/>
      <c r="BN31" s="73"/>
      <c r="BO31" s="73">
        <v>3000000</v>
      </c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171"/>
      <c r="CF31" s="99">
        <f t="shared" si="5"/>
        <v>28908800</v>
      </c>
    </row>
    <row r="32" spans="2:84" s="2" customFormat="1" ht="13.5" thickBot="1">
      <c r="B32" s="220" t="s">
        <v>830</v>
      </c>
      <c r="C32" s="76">
        <f>SUM(C23:C31)</f>
        <v>4755000</v>
      </c>
      <c r="D32" s="67">
        <f>SUM(D23:D31)</f>
        <v>2508000</v>
      </c>
      <c r="E32" s="67">
        <f>SUM(E23:E31)</f>
        <v>18441700</v>
      </c>
      <c r="F32" s="67">
        <f>SUM(F23:F31)</f>
        <v>29595000</v>
      </c>
      <c r="G32" s="67">
        <f aca="true" t="shared" si="6" ref="G32:BO32">SUM(G23:G31)</f>
        <v>10839400</v>
      </c>
      <c r="H32" s="67">
        <f t="shared" si="6"/>
        <v>12344107</v>
      </c>
      <c r="I32" s="67">
        <f t="shared" si="6"/>
        <v>3342000</v>
      </c>
      <c r="J32" s="67">
        <f t="shared" si="6"/>
        <v>141453740</v>
      </c>
      <c r="K32" s="67">
        <f t="shared" si="6"/>
        <v>282585051</v>
      </c>
      <c r="L32" s="67">
        <f t="shared" si="6"/>
        <v>10274501</v>
      </c>
      <c r="M32" s="67">
        <f t="shared" si="6"/>
        <v>9525000</v>
      </c>
      <c r="N32" s="67">
        <f t="shared" si="6"/>
        <v>3220000</v>
      </c>
      <c r="O32" s="67">
        <f t="shared" si="6"/>
        <v>343724820</v>
      </c>
      <c r="P32" s="67">
        <f t="shared" si="6"/>
        <v>16207426</v>
      </c>
      <c r="Q32" s="67">
        <f t="shared" si="6"/>
        <v>108070752</v>
      </c>
      <c r="R32" s="67">
        <f t="shared" si="6"/>
        <v>14197600</v>
      </c>
      <c r="S32" s="67">
        <f>SUM(S23:S31)</f>
        <v>7660450</v>
      </c>
      <c r="T32" s="67">
        <f t="shared" si="6"/>
        <v>25566998</v>
      </c>
      <c r="U32" s="67">
        <f t="shared" si="6"/>
        <v>4363000</v>
      </c>
      <c r="V32" s="67">
        <f t="shared" si="6"/>
        <v>7286000</v>
      </c>
      <c r="W32" s="67">
        <f t="shared" si="6"/>
        <v>22939000</v>
      </c>
      <c r="X32" s="67">
        <f t="shared" si="6"/>
        <v>23570000</v>
      </c>
      <c r="Y32" s="67">
        <f t="shared" si="6"/>
        <v>9940000</v>
      </c>
      <c r="Z32" s="67">
        <f t="shared" si="6"/>
        <v>1457000</v>
      </c>
      <c r="AA32" s="67">
        <f t="shared" si="6"/>
        <v>16324600</v>
      </c>
      <c r="AB32" s="67">
        <f t="shared" si="6"/>
        <v>1885000</v>
      </c>
      <c r="AC32" s="67">
        <f t="shared" si="6"/>
        <v>10647096</v>
      </c>
      <c r="AD32" s="67">
        <f t="shared" si="6"/>
        <v>31226784</v>
      </c>
      <c r="AE32" s="67">
        <f t="shared" si="6"/>
        <v>25961928</v>
      </c>
      <c r="AF32" s="67">
        <f t="shared" si="6"/>
        <v>22297169</v>
      </c>
      <c r="AG32" s="67">
        <f t="shared" si="6"/>
        <v>25601434</v>
      </c>
      <c r="AH32" s="67">
        <f t="shared" si="6"/>
        <v>13596928</v>
      </c>
      <c r="AI32" s="67">
        <f t="shared" si="6"/>
        <v>132437195</v>
      </c>
      <c r="AJ32" s="67">
        <f t="shared" si="6"/>
        <v>25915509</v>
      </c>
      <c r="AK32" s="67">
        <f t="shared" si="6"/>
        <v>19925255</v>
      </c>
      <c r="AL32" s="67">
        <f t="shared" si="6"/>
        <v>253519450</v>
      </c>
      <c r="AM32" s="67">
        <f t="shared" si="6"/>
        <v>29881135</v>
      </c>
      <c r="AN32" s="67">
        <f t="shared" si="6"/>
        <v>22200826</v>
      </c>
      <c r="AO32" s="67">
        <f t="shared" si="6"/>
        <v>30382631</v>
      </c>
      <c r="AP32" s="67">
        <f t="shared" si="6"/>
        <v>23611945</v>
      </c>
      <c r="AQ32" s="67">
        <f t="shared" si="6"/>
        <v>33797111</v>
      </c>
      <c r="AR32" s="67">
        <f t="shared" si="6"/>
        <v>9211673</v>
      </c>
      <c r="AS32" s="67">
        <f t="shared" si="6"/>
        <v>11286987</v>
      </c>
      <c r="AT32" s="67">
        <f t="shared" si="6"/>
        <v>28247907</v>
      </c>
      <c r="AU32" s="67">
        <f t="shared" si="6"/>
        <v>39329063</v>
      </c>
      <c r="AV32" s="67">
        <f t="shared" si="6"/>
        <v>25056212</v>
      </c>
      <c r="AW32" s="67">
        <f t="shared" si="6"/>
        <v>14965647</v>
      </c>
      <c r="AX32" s="67">
        <f t="shared" si="6"/>
        <v>21187442</v>
      </c>
      <c r="AY32" s="67">
        <f>SUM(AY23:AY31)</f>
        <v>23943296</v>
      </c>
      <c r="AZ32" s="67">
        <f t="shared" si="6"/>
        <v>23286783</v>
      </c>
      <c r="BA32" s="67">
        <f t="shared" si="6"/>
        <v>31225314</v>
      </c>
      <c r="BB32" s="67">
        <f t="shared" si="6"/>
        <v>24268693</v>
      </c>
      <c r="BC32" s="67">
        <f t="shared" si="6"/>
        <v>41968682</v>
      </c>
      <c r="BD32" s="67">
        <f t="shared" si="6"/>
        <v>16009023</v>
      </c>
      <c r="BE32" s="67">
        <f t="shared" si="6"/>
        <v>39599714</v>
      </c>
      <c r="BF32" s="67">
        <f t="shared" si="6"/>
        <v>24846075</v>
      </c>
      <c r="BG32" s="67">
        <f t="shared" si="6"/>
        <v>14931221</v>
      </c>
      <c r="BH32" s="67">
        <f t="shared" si="6"/>
        <v>1615500</v>
      </c>
      <c r="BI32" s="67">
        <f t="shared" si="6"/>
        <v>43103110</v>
      </c>
      <c r="BJ32" s="67">
        <f t="shared" si="6"/>
        <v>218211973</v>
      </c>
      <c r="BK32" s="67">
        <f t="shared" si="6"/>
        <v>182990038</v>
      </c>
      <c r="BL32" s="67">
        <f t="shared" si="6"/>
        <v>213005480</v>
      </c>
      <c r="BM32" s="67">
        <f t="shared" si="6"/>
        <v>35657000</v>
      </c>
      <c r="BN32" s="67">
        <f t="shared" si="6"/>
        <v>237832787</v>
      </c>
      <c r="BO32" s="67">
        <f t="shared" si="6"/>
        <v>186349194</v>
      </c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8">
        <f t="shared" si="5"/>
        <v>3341207355</v>
      </c>
    </row>
    <row r="33" spans="2:84" ht="13.5" thickBot="1">
      <c r="B33" s="378" t="s">
        <v>570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80"/>
    </row>
    <row r="34" spans="2:84" ht="12.75">
      <c r="B34" s="217" t="s">
        <v>589</v>
      </c>
      <c r="C34" s="81"/>
      <c r="D34" s="69">
        <v>1101200</v>
      </c>
      <c r="E34" s="69"/>
      <c r="F34" s="69"/>
      <c r="G34" s="69"/>
      <c r="H34" s="69"/>
      <c r="I34" s="69"/>
      <c r="J34" s="69">
        <v>510000</v>
      </c>
      <c r="K34" s="69"/>
      <c r="L34" s="69">
        <v>5000000</v>
      </c>
      <c r="M34" s="69">
        <v>300000</v>
      </c>
      <c r="N34" s="69"/>
      <c r="O34" s="150">
        <v>17700000</v>
      </c>
      <c r="P34" s="69"/>
      <c r="Q34" s="69">
        <v>72000000</v>
      </c>
      <c r="R34" s="69">
        <v>2889941</v>
      </c>
      <c r="S34" s="69"/>
      <c r="T34" s="69">
        <v>149500</v>
      </c>
      <c r="U34" s="69"/>
      <c r="V34" s="69"/>
      <c r="W34" s="81"/>
      <c r="X34" s="69">
        <v>603000</v>
      </c>
      <c r="Y34" s="69">
        <v>400000</v>
      </c>
      <c r="Z34" s="69">
        <v>270000</v>
      </c>
      <c r="AA34" s="69">
        <v>275000</v>
      </c>
      <c r="AB34" s="69">
        <v>400000</v>
      </c>
      <c r="AC34" s="69">
        <v>350000</v>
      </c>
      <c r="AD34" s="69">
        <v>420000</v>
      </c>
      <c r="AE34" s="69">
        <v>1025000</v>
      </c>
      <c r="AF34" s="69">
        <v>800000</v>
      </c>
      <c r="AG34" s="69">
        <v>175000</v>
      </c>
      <c r="AH34" s="69">
        <v>342800</v>
      </c>
      <c r="AI34" s="69">
        <v>430000</v>
      </c>
      <c r="AJ34" s="69">
        <v>257367</v>
      </c>
      <c r="AK34" s="69">
        <v>265200</v>
      </c>
      <c r="AL34" s="69">
        <v>150000</v>
      </c>
      <c r="AM34" s="69">
        <v>489167</v>
      </c>
      <c r="AN34" s="69">
        <v>274533</v>
      </c>
      <c r="AO34" s="69">
        <v>888800</v>
      </c>
      <c r="AP34" s="69">
        <v>414667</v>
      </c>
      <c r="AQ34" s="69">
        <v>865250</v>
      </c>
      <c r="AR34" s="69">
        <v>185000</v>
      </c>
      <c r="AS34" s="69">
        <v>438900</v>
      </c>
      <c r="AT34" s="69">
        <v>296333</v>
      </c>
      <c r="AU34" s="69">
        <v>393500</v>
      </c>
      <c r="AV34" s="69">
        <v>290000</v>
      </c>
      <c r="AW34" s="69">
        <v>180000</v>
      </c>
      <c r="AX34" s="69">
        <v>725000</v>
      </c>
      <c r="AY34" s="69">
        <v>150000</v>
      </c>
      <c r="AZ34" s="69">
        <v>623533</v>
      </c>
      <c r="BA34" s="69">
        <v>539000</v>
      </c>
      <c r="BB34" s="69">
        <v>542800</v>
      </c>
      <c r="BC34" s="69">
        <v>633700</v>
      </c>
      <c r="BD34" s="69">
        <v>250000</v>
      </c>
      <c r="BE34" s="69">
        <v>1400000</v>
      </c>
      <c r="BF34" s="69">
        <v>1149167</v>
      </c>
      <c r="BG34" s="69">
        <v>213933</v>
      </c>
      <c r="BH34" s="69">
        <v>40636</v>
      </c>
      <c r="BI34" s="69">
        <v>346000</v>
      </c>
      <c r="BJ34" s="69">
        <v>493716</v>
      </c>
      <c r="BK34" s="69">
        <v>12103362</v>
      </c>
      <c r="BL34" s="69">
        <v>50000</v>
      </c>
      <c r="BM34" s="69">
        <v>370000</v>
      </c>
      <c r="BN34" s="69">
        <v>2036000</v>
      </c>
      <c r="BO34" s="69">
        <v>2849700</v>
      </c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114"/>
      <c r="CF34" s="100">
        <f aca="true" t="shared" si="7" ref="CF34:CF40">SUM(C34:CE34)</f>
        <v>135046705</v>
      </c>
    </row>
    <row r="35" spans="2:84" ht="24">
      <c r="B35" s="218" t="s">
        <v>590</v>
      </c>
      <c r="C35" s="73"/>
      <c r="D35" s="71"/>
      <c r="E35" s="71"/>
      <c r="F35" s="71"/>
      <c r="G35" s="71"/>
      <c r="H35" s="71"/>
      <c r="I35" s="71"/>
      <c r="J35" s="71"/>
      <c r="K35" s="71"/>
      <c r="L35" s="71">
        <v>1968000</v>
      </c>
      <c r="M35" s="71"/>
      <c r="N35" s="71"/>
      <c r="O35" s="71">
        <v>56000000</v>
      </c>
      <c r="P35" s="71"/>
      <c r="Q35" s="71">
        <v>47200000</v>
      </c>
      <c r="R35" s="71">
        <v>7137416</v>
      </c>
      <c r="S35" s="71"/>
      <c r="T35" s="71">
        <v>1452700</v>
      </c>
      <c r="U35" s="71">
        <v>80000000</v>
      </c>
      <c r="V35" s="71"/>
      <c r="W35" s="71"/>
      <c r="X35" s="71">
        <v>36204700</v>
      </c>
      <c r="Y35" s="71">
        <v>750000</v>
      </c>
      <c r="Z35" s="71">
        <v>730000</v>
      </c>
      <c r="AA35" s="71"/>
      <c r="AB35" s="71">
        <v>300000</v>
      </c>
      <c r="AC35" s="71">
        <v>399332</v>
      </c>
      <c r="AD35" s="71">
        <v>436000</v>
      </c>
      <c r="AE35" s="71">
        <v>457334</v>
      </c>
      <c r="AF35" s="71">
        <v>510500</v>
      </c>
      <c r="AG35" s="71">
        <v>465667</v>
      </c>
      <c r="AH35" s="71">
        <v>336600</v>
      </c>
      <c r="AI35" s="71">
        <v>235600</v>
      </c>
      <c r="AJ35" s="71">
        <v>208667</v>
      </c>
      <c r="AK35" s="71">
        <v>252500</v>
      </c>
      <c r="AL35" s="71">
        <v>328666</v>
      </c>
      <c r="AM35" s="71">
        <v>246666</v>
      </c>
      <c r="AN35" s="71">
        <v>214000</v>
      </c>
      <c r="AO35" s="71">
        <v>308667</v>
      </c>
      <c r="AP35" s="71">
        <v>253667</v>
      </c>
      <c r="AQ35" s="71">
        <v>544450</v>
      </c>
      <c r="AR35" s="71">
        <v>222000</v>
      </c>
      <c r="AS35" s="71">
        <v>337000</v>
      </c>
      <c r="AT35" s="71">
        <v>247000</v>
      </c>
      <c r="AU35" s="71">
        <v>320333</v>
      </c>
      <c r="AV35" s="71">
        <v>273200</v>
      </c>
      <c r="AW35" s="71">
        <v>314467</v>
      </c>
      <c r="AX35" s="71">
        <v>222000</v>
      </c>
      <c r="AY35" s="71">
        <v>213333</v>
      </c>
      <c r="AZ35" s="71">
        <v>244667</v>
      </c>
      <c r="BA35" s="71">
        <v>459667</v>
      </c>
      <c r="BB35" s="71">
        <v>212000</v>
      </c>
      <c r="BC35" s="71">
        <v>224000</v>
      </c>
      <c r="BD35" s="71">
        <v>235000</v>
      </c>
      <c r="BE35" s="71">
        <v>1974000</v>
      </c>
      <c r="BF35" s="71">
        <v>220000</v>
      </c>
      <c r="BG35" s="71">
        <v>286667</v>
      </c>
      <c r="BH35" s="71">
        <v>197804</v>
      </c>
      <c r="BI35" s="71">
        <v>3154000</v>
      </c>
      <c r="BJ35" s="71">
        <v>1600000</v>
      </c>
      <c r="BK35" s="71">
        <v>1588400</v>
      </c>
      <c r="BL35" s="71">
        <v>192250000</v>
      </c>
      <c r="BM35" s="71">
        <v>100000</v>
      </c>
      <c r="BN35" s="71">
        <v>135870000</v>
      </c>
      <c r="BO35" s="71">
        <v>50000</v>
      </c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116"/>
      <c r="CF35" s="99">
        <f t="shared" si="7"/>
        <v>577756670</v>
      </c>
    </row>
    <row r="36" spans="2:84" ht="12.75">
      <c r="B36" s="218" t="s">
        <v>591</v>
      </c>
      <c r="C36" s="73"/>
      <c r="D36" s="71">
        <v>298800</v>
      </c>
      <c r="E36" s="71"/>
      <c r="F36" s="71"/>
      <c r="G36" s="71"/>
      <c r="H36" s="71"/>
      <c r="I36" s="71"/>
      <c r="J36" s="71">
        <v>1500000</v>
      </c>
      <c r="K36" s="71"/>
      <c r="L36" s="71">
        <v>720000</v>
      </c>
      <c r="M36" s="71">
        <v>1000000</v>
      </c>
      <c r="N36" s="71"/>
      <c r="O36" s="71">
        <v>4710000</v>
      </c>
      <c r="P36" s="71"/>
      <c r="Q36" s="71">
        <v>45100000</v>
      </c>
      <c r="R36" s="71">
        <v>1420000</v>
      </c>
      <c r="S36" s="71"/>
      <c r="T36" s="71"/>
      <c r="U36" s="71"/>
      <c r="V36" s="71"/>
      <c r="W36" s="71"/>
      <c r="X36" s="71">
        <v>73806000</v>
      </c>
      <c r="Y36" s="71">
        <v>150000</v>
      </c>
      <c r="Z36" s="71"/>
      <c r="AA36" s="71">
        <v>125000</v>
      </c>
      <c r="AB36" s="71">
        <v>200000</v>
      </c>
      <c r="AC36" s="71">
        <v>1770000</v>
      </c>
      <c r="AD36" s="71">
        <v>2524000</v>
      </c>
      <c r="AE36" s="71">
        <v>2210000</v>
      </c>
      <c r="AF36" s="71">
        <v>2475000</v>
      </c>
      <c r="AG36" s="71">
        <v>2855000</v>
      </c>
      <c r="AH36" s="71">
        <v>1940000</v>
      </c>
      <c r="AI36" s="71">
        <v>3040000</v>
      </c>
      <c r="AJ36" s="71">
        <v>2460000</v>
      </c>
      <c r="AK36" s="71">
        <v>1670000</v>
      </c>
      <c r="AL36" s="71">
        <v>1985000</v>
      </c>
      <c r="AM36" s="71">
        <v>3220000</v>
      </c>
      <c r="AN36" s="71">
        <v>1755000</v>
      </c>
      <c r="AO36" s="71">
        <v>2565000</v>
      </c>
      <c r="AP36" s="71">
        <v>2305000</v>
      </c>
      <c r="AQ36" s="71">
        <v>3395000</v>
      </c>
      <c r="AR36" s="71">
        <v>1660000</v>
      </c>
      <c r="AS36" s="71">
        <v>1350000</v>
      </c>
      <c r="AT36" s="71">
        <v>2380000</v>
      </c>
      <c r="AU36" s="71">
        <v>2486000</v>
      </c>
      <c r="AV36" s="71">
        <v>1050000</v>
      </c>
      <c r="AW36" s="71">
        <v>1845000</v>
      </c>
      <c r="AX36" s="71">
        <v>2265600</v>
      </c>
      <c r="AY36" s="71">
        <v>1950000</v>
      </c>
      <c r="AZ36" s="71">
        <v>1640000</v>
      </c>
      <c r="BA36" s="71">
        <v>3430000</v>
      </c>
      <c r="BB36" s="71">
        <v>1985000</v>
      </c>
      <c r="BC36" s="71">
        <v>2070000</v>
      </c>
      <c r="BD36" s="71">
        <v>1450000</v>
      </c>
      <c r="BE36" s="71">
        <v>3070000</v>
      </c>
      <c r="BF36" s="71">
        <v>1725000</v>
      </c>
      <c r="BG36" s="71">
        <v>985000</v>
      </c>
      <c r="BH36" s="71">
        <v>261560</v>
      </c>
      <c r="BI36" s="73"/>
      <c r="BJ36" s="71">
        <v>506284</v>
      </c>
      <c r="BK36" s="71">
        <v>31000000</v>
      </c>
      <c r="BL36" s="71">
        <v>300000</v>
      </c>
      <c r="BM36" s="71">
        <v>500000</v>
      </c>
      <c r="BN36" s="71">
        <v>2500000</v>
      </c>
      <c r="BO36" s="71">
        <v>4100300</v>
      </c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116"/>
      <c r="CF36" s="99">
        <f t="shared" si="7"/>
        <v>235708544</v>
      </c>
    </row>
    <row r="37" spans="2:84" ht="12.75">
      <c r="B37" s="218" t="s">
        <v>987</v>
      </c>
      <c r="C37" s="73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>
        <v>32684643</v>
      </c>
      <c r="S37" s="71"/>
      <c r="T37" s="71"/>
      <c r="U37" s="71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1"/>
      <c r="AS37" s="73">
        <v>15000</v>
      </c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>
        <v>4030000</v>
      </c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171"/>
      <c r="CF37" s="99">
        <f t="shared" si="7"/>
        <v>36729643</v>
      </c>
    </row>
    <row r="38" spans="2:84" ht="12.75">
      <c r="B38" s="218" t="s">
        <v>989</v>
      </c>
      <c r="C38" s="73"/>
      <c r="D38" s="71"/>
      <c r="E38" s="71"/>
      <c r="F38" s="71"/>
      <c r="G38" s="71"/>
      <c r="H38" s="71"/>
      <c r="I38" s="71"/>
      <c r="J38" s="71">
        <v>318000000</v>
      </c>
      <c r="K38" s="71"/>
      <c r="L38" s="71"/>
      <c r="M38" s="71"/>
      <c r="N38" s="71"/>
      <c r="O38" s="71">
        <v>50000000</v>
      </c>
      <c r="P38" s="71"/>
      <c r="Q38" s="71"/>
      <c r="R38" s="73"/>
      <c r="S38" s="73"/>
      <c r="T38" s="73"/>
      <c r="U38" s="73"/>
      <c r="V38" s="71"/>
      <c r="W38" s="71"/>
      <c r="X38" s="73"/>
      <c r="Y38" s="73"/>
      <c r="Z38" s="73"/>
      <c r="AA38" s="73"/>
      <c r="AB38" s="73"/>
      <c r="AC38" s="115">
        <v>7500000</v>
      </c>
      <c r="AD38" s="71">
        <v>7500000</v>
      </c>
      <c r="AE38" s="115">
        <v>13100000</v>
      </c>
      <c r="AF38" s="115">
        <v>9400000</v>
      </c>
      <c r="AG38" s="71">
        <v>900000</v>
      </c>
      <c r="AH38" s="71">
        <v>8400000</v>
      </c>
      <c r="AI38" s="71">
        <v>900000</v>
      </c>
      <c r="AJ38" s="71">
        <v>900000</v>
      </c>
      <c r="AK38" s="71">
        <v>3700000</v>
      </c>
      <c r="AL38" s="71">
        <v>12600000</v>
      </c>
      <c r="AM38" s="71">
        <v>1900000</v>
      </c>
      <c r="AN38" s="71">
        <v>8400000</v>
      </c>
      <c r="AO38" s="71">
        <v>30900000</v>
      </c>
      <c r="AP38" s="71">
        <v>30900000</v>
      </c>
      <c r="AQ38" s="71">
        <v>2800000</v>
      </c>
      <c r="AR38" s="71">
        <v>1900000</v>
      </c>
      <c r="AS38" s="71">
        <v>1900000</v>
      </c>
      <c r="AT38" s="71">
        <v>14100000</v>
      </c>
      <c r="AU38" s="71">
        <v>26200000</v>
      </c>
      <c r="AV38" s="71">
        <v>2800000</v>
      </c>
      <c r="AW38" s="71">
        <v>17300000</v>
      </c>
      <c r="AX38" s="71">
        <v>9400000</v>
      </c>
      <c r="AY38" s="71">
        <v>21500000</v>
      </c>
      <c r="AZ38" s="71">
        <v>4700000</v>
      </c>
      <c r="BA38" s="71"/>
      <c r="BB38" s="71">
        <v>14100000</v>
      </c>
      <c r="BC38" s="71">
        <v>14100000</v>
      </c>
      <c r="BD38" s="71">
        <v>8400000</v>
      </c>
      <c r="BE38" s="71">
        <v>17300000</v>
      </c>
      <c r="BF38" s="71">
        <v>5600000</v>
      </c>
      <c r="BG38" s="71">
        <v>13100000</v>
      </c>
      <c r="BH38" s="71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171"/>
      <c r="CF38" s="99">
        <f t="shared" si="7"/>
        <v>680200000</v>
      </c>
    </row>
    <row r="39" spans="2:84" ht="12.75">
      <c r="B39" s="218" t="s">
        <v>988</v>
      </c>
      <c r="C39" s="73"/>
      <c r="D39" s="73"/>
      <c r="E39" s="73"/>
      <c r="F39" s="73"/>
      <c r="G39" s="73"/>
      <c r="H39" s="73"/>
      <c r="I39" s="73"/>
      <c r="J39" s="73"/>
      <c r="K39" s="71"/>
      <c r="L39" s="71">
        <v>22000000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>
        <v>27916300</v>
      </c>
      <c r="Y39" s="71"/>
      <c r="Z39" s="71"/>
      <c r="AA39" s="71"/>
      <c r="AB39" s="71"/>
      <c r="AC39" s="71"/>
      <c r="AD39" s="71">
        <v>15000</v>
      </c>
      <c r="AE39" s="71">
        <v>45000</v>
      </c>
      <c r="AF39" s="71">
        <v>30000</v>
      </c>
      <c r="AG39" s="71"/>
      <c r="AH39" s="71">
        <v>15000</v>
      </c>
      <c r="AI39" s="71">
        <v>15000</v>
      </c>
      <c r="AJ39" s="71"/>
      <c r="AK39" s="71"/>
      <c r="AL39" s="71"/>
      <c r="AM39" s="71">
        <v>15000</v>
      </c>
      <c r="AN39" s="71"/>
      <c r="AO39" s="71">
        <v>30000</v>
      </c>
      <c r="AP39" s="71"/>
      <c r="AQ39" s="71">
        <v>30000</v>
      </c>
      <c r="AR39" s="71"/>
      <c r="AS39" s="71"/>
      <c r="AT39" s="71"/>
      <c r="AU39" s="71">
        <v>15000</v>
      </c>
      <c r="AV39" s="71"/>
      <c r="AW39" s="71"/>
      <c r="AX39" s="71">
        <v>15000</v>
      </c>
      <c r="AY39" s="71"/>
      <c r="AZ39" s="71">
        <v>30000</v>
      </c>
      <c r="BA39" s="71">
        <v>15000</v>
      </c>
      <c r="BB39" s="71">
        <v>15000</v>
      </c>
      <c r="BC39" s="71">
        <v>15000</v>
      </c>
      <c r="BD39" s="71"/>
      <c r="BE39" s="71">
        <v>45000</v>
      </c>
      <c r="BF39" s="71">
        <v>15000</v>
      </c>
      <c r="BG39" s="71"/>
      <c r="BH39" s="71"/>
      <c r="BI39" s="73"/>
      <c r="BJ39" s="73"/>
      <c r="BK39" s="73"/>
      <c r="BL39" s="73">
        <v>60000</v>
      </c>
      <c r="BM39" s="73"/>
      <c r="BN39" s="73">
        <v>41100000</v>
      </c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171"/>
      <c r="CF39" s="99">
        <f t="shared" si="7"/>
        <v>91436300</v>
      </c>
    </row>
    <row r="40" spans="2:84" s="2" customFormat="1" ht="13.5" thickBot="1">
      <c r="B40" s="225" t="s">
        <v>831</v>
      </c>
      <c r="C40" s="67"/>
      <c r="D40" s="67">
        <f>SUM(D34:D39)</f>
        <v>1400000</v>
      </c>
      <c r="E40" s="67"/>
      <c r="F40" s="67"/>
      <c r="G40" s="67"/>
      <c r="H40" s="67"/>
      <c r="I40" s="67"/>
      <c r="J40" s="67">
        <f aca="true" t="shared" si="8" ref="J40:BO40">SUM(J34:J39)</f>
        <v>320010000</v>
      </c>
      <c r="K40" s="67"/>
      <c r="L40" s="67">
        <f t="shared" si="8"/>
        <v>29688000</v>
      </c>
      <c r="M40" s="67">
        <f t="shared" si="8"/>
        <v>1300000</v>
      </c>
      <c r="N40" s="67"/>
      <c r="O40" s="67">
        <f t="shared" si="8"/>
        <v>128410000</v>
      </c>
      <c r="P40" s="67"/>
      <c r="Q40" s="67">
        <f t="shared" si="8"/>
        <v>164300000</v>
      </c>
      <c r="R40" s="67">
        <f t="shared" si="8"/>
        <v>44132000</v>
      </c>
      <c r="S40" s="67"/>
      <c r="T40" s="67">
        <f t="shared" si="8"/>
        <v>1602200</v>
      </c>
      <c r="U40" s="67">
        <f t="shared" si="8"/>
        <v>80000000</v>
      </c>
      <c r="V40" s="67"/>
      <c r="W40" s="67"/>
      <c r="X40" s="67">
        <f t="shared" si="8"/>
        <v>138530000</v>
      </c>
      <c r="Y40" s="67">
        <f t="shared" si="8"/>
        <v>1300000</v>
      </c>
      <c r="Z40" s="67">
        <f t="shared" si="8"/>
        <v>1000000</v>
      </c>
      <c r="AA40" s="67">
        <f t="shared" si="8"/>
        <v>400000</v>
      </c>
      <c r="AB40" s="67">
        <f t="shared" si="8"/>
        <v>900000</v>
      </c>
      <c r="AC40" s="67">
        <f t="shared" si="8"/>
        <v>10019332</v>
      </c>
      <c r="AD40" s="67">
        <f t="shared" si="8"/>
        <v>10895000</v>
      </c>
      <c r="AE40" s="67">
        <f t="shared" si="8"/>
        <v>16837334</v>
      </c>
      <c r="AF40" s="67">
        <f t="shared" si="8"/>
        <v>13215500</v>
      </c>
      <c r="AG40" s="67">
        <f t="shared" si="8"/>
        <v>4395667</v>
      </c>
      <c r="AH40" s="67">
        <f t="shared" si="8"/>
        <v>11034400</v>
      </c>
      <c r="AI40" s="67">
        <f t="shared" si="8"/>
        <v>4620600</v>
      </c>
      <c r="AJ40" s="67">
        <f t="shared" si="8"/>
        <v>3826034</v>
      </c>
      <c r="AK40" s="67">
        <f t="shared" si="8"/>
        <v>5887700</v>
      </c>
      <c r="AL40" s="67">
        <f t="shared" si="8"/>
        <v>15063666</v>
      </c>
      <c r="AM40" s="67">
        <f t="shared" si="8"/>
        <v>5870833</v>
      </c>
      <c r="AN40" s="67">
        <f t="shared" si="8"/>
        <v>10643533</v>
      </c>
      <c r="AO40" s="67">
        <f t="shared" si="8"/>
        <v>34692467</v>
      </c>
      <c r="AP40" s="67">
        <f t="shared" si="8"/>
        <v>33873334</v>
      </c>
      <c r="AQ40" s="67">
        <f t="shared" si="8"/>
        <v>7634700</v>
      </c>
      <c r="AR40" s="67">
        <f t="shared" si="8"/>
        <v>3967000</v>
      </c>
      <c r="AS40" s="67">
        <f t="shared" si="8"/>
        <v>4040900</v>
      </c>
      <c r="AT40" s="67">
        <f t="shared" si="8"/>
        <v>17023333</v>
      </c>
      <c r="AU40" s="67">
        <f t="shared" si="8"/>
        <v>29414833</v>
      </c>
      <c r="AV40" s="67">
        <f t="shared" si="8"/>
        <v>4413200</v>
      </c>
      <c r="AW40" s="67">
        <f t="shared" si="8"/>
        <v>19639467</v>
      </c>
      <c r="AX40" s="67">
        <f t="shared" si="8"/>
        <v>12627600</v>
      </c>
      <c r="AY40" s="67">
        <f t="shared" si="8"/>
        <v>23813333</v>
      </c>
      <c r="AZ40" s="67">
        <f t="shared" si="8"/>
        <v>7238200</v>
      </c>
      <c r="BA40" s="67">
        <f t="shared" si="8"/>
        <v>4443667</v>
      </c>
      <c r="BB40" s="67">
        <f t="shared" si="8"/>
        <v>16854800</v>
      </c>
      <c r="BC40" s="67">
        <f t="shared" si="8"/>
        <v>17042700</v>
      </c>
      <c r="BD40" s="67">
        <f t="shared" si="8"/>
        <v>10335000</v>
      </c>
      <c r="BE40" s="67">
        <f t="shared" si="8"/>
        <v>23789000</v>
      </c>
      <c r="BF40" s="67">
        <f t="shared" si="8"/>
        <v>8709167</v>
      </c>
      <c r="BG40" s="67">
        <f t="shared" si="8"/>
        <v>14585600</v>
      </c>
      <c r="BH40" s="67">
        <f t="shared" si="8"/>
        <v>500000</v>
      </c>
      <c r="BI40" s="67">
        <f t="shared" si="8"/>
        <v>3500000</v>
      </c>
      <c r="BJ40" s="67">
        <f t="shared" si="8"/>
        <v>2600000</v>
      </c>
      <c r="BK40" s="67">
        <f t="shared" si="8"/>
        <v>44691762</v>
      </c>
      <c r="BL40" s="67">
        <f t="shared" si="8"/>
        <v>192660000</v>
      </c>
      <c r="BM40" s="67">
        <f t="shared" si="8"/>
        <v>5000000</v>
      </c>
      <c r="BN40" s="67">
        <f t="shared" si="8"/>
        <v>181506000</v>
      </c>
      <c r="BO40" s="67">
        <f t="shared" si="8"/>
        <v>7000000</v>
      </c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8">
        <f t="shared" si="7"/>
        <v>1756877862</v>
      </c>
    </row>
    <row r="41" spans="2:84" ht="13.5" thickBot="1">
      <c r="B41" s="378">
        <v>1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79"/>
      <c r="AW41" s="379"/>
      <c r="AX41" s="379"/>
      <c r="AY41" s="379"/>
      <c r="AZ41" s="379"/>
      <c r="BA41" s="379"/>
      <c r="BB41" s="379"/>
      <c r="BC41" s="379"/>
      <c r="BD41" s="379"/>
      <c r="BE41" s="379"/>
      <c r="BF41" s="379"/>
      <c r="BG41" s="379"/>
      <c r="BH41" s="379"/>
      <c r="BI41" s="379"/>
      <c r="BJ41" s="379"/>
      <c r="BK41" s="379"/>
      <c r="BL41" s="379"/>
      <c r="BM41" s="379"/>
      <c r="BN41" s="379"/>
      <c r="BO41" s="379"/>
      <c r="BP41" s="379"/>
      <c r="BQ41" s="379"/>
      <c r="BR41" s="379"/>
      <c r="BS41" s="379"/>
      <c r="BT41" s="379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80"/>
    </row>
    <row r="42" spans="2:84" ht="12.75">
      <c r="B42" s="217" t="s">
        <v>594</v>
      </c>
      <c r="C42" s="81"/>
      <c r="D42" s="81"/>
      <c r="E42" s="81"/>
      <c r="F42" s="69">
        <v>18000000</v>
      </c>
      <c r="G42" s="69"/>
      <c r="H42" s="69"/>
      <c r="I42" s="69"/>
      <c r="J42" s="69">
        <v>202233000</v>
      </c>
      <c r="K42" s="69">
        <v>180000000</v>
      </c>
      <c r="L42" s="69">
        <v>24000000</v>
      </c>
      <c r="M42" s="69">
        <v>30240000</v>
      </c>
      <c r="N42" s="69"/>
      <c r="O42" s="69">
        <v>20000000</v>
      </c>
      <c r="P42" s="69">
        <v>650000000</v>
      </c>
      <c r="Q42" s="69">
        <v>29045000</v>
      </c>
      <c r="R42" s="69">
        <v>2400000</v>
      </c>
      <c r="S42" s="69"/>
      <c r="T42" s="69"/>
      <c r="U42" s="69"/>
      <c r="V42" s="69"/>
      <c r="W42" s="69">
        <v>1361730000</v>
      </c>
      <c r="X42" s="69"/>
      <c r="Y42" s="69"/>
      <c r="Z42" s="69"/>
      <c r="AA42" s="69"/>
      <c r="AB42" s="69"/>
      <c r="AC42" s="69">
        <v>431597750</v>
      </c>
      <c r="AD42" s="69">
        <v>986792400</v>
      </c>
      <c r="AE42" s="69">
        <v>912898250</v>
      </c>
      <c r="AF42" s="69">
        <v>1014994600</v>
      </c>
      <c r="AG42" s="69">
        <v>1133978002</v>
      </c>
      <c r="AH42" s="69">
        <v>611320750</v>
      </c>
      <c r="AI42" s="69">
        <v>1593562000</v>
      </c>
      <c r="AJ42" s="69">
        <v>1738574300</v>
      </c>
      <c r="AK42" s="69">
        <v>1473879900</v>
      </c>
      <c r="AL42" s="69">
        <v>1110456200</v>
      </c>
      <c r="AM42" s="69">
        <v>1485633598</v>
      </c>
      <c r="AN42" s="69">
        <v>1283817419</v>
      </c>
      <c r="AO42" s="69">
        <v>1654101860</v>
      </c>
      <c r="AP42" s="69">
        <v>1828032000</v>
      </c>
      <c r="AQ42" s="69">
        <v>1146181550</v>
      </c>
      <c r="AR42" s="69">
        <v>680931750</v>
      </c>
      <c r="AS42" s="69">
        <v>642985550</v>
      </c>
      <c r="AT42" s="69">
        <v>1603713600</v>
      </c>
      <c r="AU42" s="69">
        <v>2012941400</v>
      </c>
      <c r="AV42" s="69">
        <v>1170987000</v>
      </c>
      <c r="AW42" s="69">
        <v>916619800</v>
      </c>
      <c r="AX42" s="69">
        <v>967151400</v>
      </c>
      <c r="AY42" s="69">
        <v>1263676500</v>
      </c>
      <c r="AZ42" s="69">
        <v>1174233000</v>
      </c>
      <c r="BA42" s="69">
        <v>1316320300</v>
      </c>
      <c r="BB42" s="69">
        <v>1221111500</v>
      </c>
      <c r="BC42" s="69">
        <v>1496761771</v>
      </c>
      <c r="BD42" s="69">
        <v>690251500</v>
      </c>
      <c r="BE42" s="69">
        <v>1681883450</v>
      </c>
      <c r="BF42" s="69">
        <v>1103239350</v>
      </c>
      <c r="BG42" s="69">
        <v>1185869050</v>
      </c>
      <c r="BH42" s="69"/>
      <c r="BI42" s="81"/>
      <c r="BJ42" s="81"/>
      <c r="BK42" s="69"/>
      <c r="BL42" s="69"/>
      <c r="BM42" s="69">
        <v>17500000</v>
      </c>
      <c r="BN42" s="69">
        <v>1500000</v>
      </c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114"/>
      <c r="CF42" s="100">
        <f>SUM(C42:CE42)</f>
        <v>40071145500</v>
      </c>
    </row>
    <row r="43" spans="2:84" ht="13.5" thickBot="1">
      <c r="B43" s="220" t="s">
        <v>833</v>
      </c>
      <c r="C43" s="119"/>
      <c r="D43" s="119"/>
      <c r="E43" s="119"/>
      <c r="F43" s="76">
        <f>SUM(F42)</f>
        <v>18000000</v>
      </c>
      <c r="G43" s="76"/>
      <c r="H43" s="76"/>
      <c r="I43" s="76"/>
      <c r="J43" s="76">
        <f aca="true" t="shared" si="9" ref="J43:BN43">SUM(J42)</f>
        <v>202233000</v>
      </c>
      <c r="K43" s="76">
        <f t="shared" si="9"/>
        <v>180000000</v>
      </c>
      <c r="L43" s="76">
        <f t="shared" si="9"/>
        <v>24000000</v>
      </c>
      <c r="M43" s="76">
        <f t="shared" si="9"/>
        <v>30240000</v>
      </c>
      <c r="N43" s="76"/>
      <c r="O43" s="76">
        <f>SUM(O42)</f>
        <v>20000000</v>
      </c>
      <c r="P43" s="76">
        <f t="shared" si="9"/>
        <v>650000000</v>
      </c>
      <c r="Q43" s="76">
        <f t="shared" si="9"/>
        <v>29045000</v>
      </c>
      <c r="R43" s="76">
        <f t="shared" si="9"/>
        <v>2400000</v>
      </c>
      <c r="S43" s="76"/>
      <c r="T43" s="76"/>
      <c r="U43" s="76"/>
      <c r="V43" s="76"/>
      <c r="W43" s="76">
        <f t="shared" si="9"/>
        <v>1361730000</v>
      </c>
      <c r="X43" s="76"/>
      <c r="Y43" s="76"/>
      <c r="Z43" s="76"/>
      <c r="AA43" s="76"/>
      <c r="AB43" s="76"/>
      <c r="AC43" s="76">
        <f t="shared" si="9"/>
        <v>431597750</v>
      </c>
      <c r="AD43" s="76">
        <f t="shared" si="9"/>
        <v>986792400</v>
      </c>
      <c r="AE43" s="76">
        <f t="shared" si="9"/>
        <v>912898250</v>
      </c>
      <c r="AF43" s="76">
        <f t="shared" si="9"/>
        <v>1014994600</v>
      </c>
      <c r="AG43" s="76">
        <f t="shared" si="9"/>
        <v>1133978002</v>
      </c>
      <c r="AH43" s="76">
        <f t="shared" si="9"/>
        <v>611320750</v>
      </c>
      <c r="AI43" s="76">
        <f t="shared" si="9"/>
        <v>1593562000</v>
      </c>
      <c r="AJ43" s="76">
        <f t="shared" si="9"/>
        <v>1738574300</v>
      </c>
      <c r="AK43" s="76">
        <f t="shared" si="9"/>
        <v>1473879900</v>
      </c>
      <c r="AL43" s="76">
        <f>SUM(AL42)</f>
        <v>1110456200</v>
      </c>
      <c r="AM43" s="76">
        <f t="shared" si="9"/>
        <v>1485633598</v>
      </c>
      <c r="AN43" s="76">
        <f t="shared" si="9"/>
        <v>1283817419</v>
      </c>
      <c r="AO43" s="76">
        <f>SUM(AO42)</f>
        <v>1654101860</v>
      </c>
      <c r="AP43" s="76">
        <f t="shared" si="9"/>
        <v>1828032000</v>
      </c>
      <c r="AQ43" s="76">
        <f t="shared" si="9"/>
        <v>1146181550</v>
      </c>
      <c r="AR43" s="76">
        <f t="shared" si="9"/>
        <v>680931750</v>
      </c>
      <c r="AS43" s="76">
        <f t="shared" si="9"/>
        <v>642985550</v>
      </c>
      <c r="AT43" s="76">
        <f t="shared" si="9"/>
        <v>1603713600</v>
      </c>
      <c r="AU43" s="76">
        <f t="shared" si="9"/>
        <v>2012941400</v>
      </c>
      <c r="AV43" s="76">
        <f t="shared" si="9"/>
        <v>1170987000</v>
      </c>
      <c r="AW43" s="76">
        <f t="shared" si="9"/>
        <v>916619800</v>
      </c>
      <c r="AX43" s="76">
        <f t="shared" si="9"/>
        <v>967151400</v>
      </c>
      <c r="AY43" s="76">
        <f t="shared" si="9"/>
        <v>1263676500</v>
      </c>
      <c r="AZ43" s="76">
        <f t="shared" si="9"/>
        <v>1174233000</v>
      </c>
      <c r="BA43" s="76">
        <f t="shared" si="9"/>
        <v>1316320300</v>
      </c>
      <c r="BB43" s="76">
        <f t="shared" si="9"/>
        <v>1221111500</v>
      </c>
      <c r="BC43" s="76">
        <f t="shared" si="9"/>
        <v>1496761771</v>
      </c>
      <c r="BD43" s="76">
        <f t="shared" si="9"/>
        <v>690251500</v>
      </c>
      <c r="BE43" s="76">
        <f t="shared" si="9"/>
        <v>1681883450</v>
      </c>
      <c r="BF43" s="76">
        <f t="shared" si="9"/>
        <v>1103239350</v>
      </c>
      <c r="BG43" s="76">
        <f t="shared" si="9"/>
        <v>1185869050</v>
      </c>
      <c r="BH43" s="76"/>
      <c r="BI43" s="76"/>
      <c r="BJ43" s="76"/>
      <c r="BK43" s="76"/>
      <c r="BL43" s="76"/>
      <c r="BM43" s="76">
        <f t="shared" si="9"/>
        <v>17500000</v>
      </c>
      <c r="BN43" s="76">
        <f t="shared" si="9"/>
        <v>1500000</v>
      </c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82">
        <f>SUM(C43:CE43)</f>
        <v>40071145500</v>
      </c>
    </row>
    <row r="44" spans="2:84" ht="13.5" customHeight="1" thickBot="1">
      <c r="B44" s="378" t="s">
        <v>238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80"/>
    </row>
    <row r="45" spans="2:84" ht="36">
      <c r="B45" s="217" t="s">
        <v>595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>
        <v>105000</v>
      </c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69">
        <v>7230000</v>
      </c>
      <c r="BK45" s="81"/>
      <c r="BL45" s="81"/>
      <c r="BM45" s="81"/>
      <c r="BN45" s="81"/>
      <c r="BO45" s="69">
        <v>1000000</v>
      </c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175"/>
      <c r="CF45" s="100">
        <f>SUM(C45:CE45)</f>
        <v>8335000</v>
      </c>
    </row>
    <row r="46" spans="2:84" ht="12.75">
      <c r="B46" s="247" t="s">
        <v>763</v>
      </c>
      <c r="C46" s="87"/>
      <c r="D46" s="87"/>
      <c r="E46" s="87"/>
      <c r="F46" s="87"/>
      <c r="G46" s="87"/>
      <c r="H46" s="88">
        <v>217100000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8"/>
      <c r="BK46" s="87"/>
      <c r="BL46" s="87"/>
      <c r="BM46" s="87"/>
      <c r="BN46" s="87"/>
      <c r="BO46" s="88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176"/>
      <c r="CF46" s="90"/>
    </row>
    <row r="47" spans="2:84" ht="13.5" thickBot="1">
      <c r="B47" s="225" t="s">
        <v>832</v>
      </c>
      <c r="C47" s="67"/>
      <c r="D47" s="67"/>
      <c r="E47" s="67"/>
      <c r="F47" s="67"/>
      <c r="G47" s="67"/>
      <c r="H47" s="76">
        <f>SUM(H45:H46)</f>
        <v>217100000</v>
      </c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>
        <f>SUM(S45)</f>
        <v>105000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>
        <f>SUM(BJ45)</f>
        <v>7230000</v>
      </c>
      <c r="BK47" s="67"/>
      <c r="BL47" s="67"/>
      <c r="BM47" s="67"/>
      <c r="BN47" s="67"/>
      <c r="BO47" s="76">
        <f>SUM(BO45)</f>
        <v>1000000</v>
      </c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8">
        <f>SUM(C47:CE47)</f>
        <v>225435000</v>
      </c>
    </row>
    <row r="48" spans="2:84" ht="13.5" thickBot="1">
      <c r="B48" s="378" t="s">
        <v>917</v>
      </c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  <c r="BK48" s="379"/>
      <c r="BL48" s="379"/>
      <c r="BM48" s="379"/>
      <c r="BN48" s="379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80"/>
    </row>
    <row r="49" spans="2:84" ht="12.75">
      <c r="B49" s="217" t="s">
        <v>816</v>
      </c>
      <c r="C49" s="6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69">
        <v>20400000</v>
      </c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175"/>
      <c r="CF49" s="100">
        <f>SUM(C49:CE49)</f>
        <v>20400000</v>
      </c>
    </row>
    <row r="50" spans="2:84" ht="12.75">
      <c r="B50" s="263" t="s">
        <v>973</v>
      </c>
      <c r="C50" s="10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91"/>
      <c r="BJ50" s="91"/>
      <c r="BK50" s="91"/>
      <c r="BL50" s="91"/>
      <c r="BM50" s="101"/>
      <c r="BN50" s="101"/>
      <c r="BO50" s="101"/>
      <c r="BP50" s="101">
        <v>198000000</v>
      </c>
      <c r="BQ50" s="101">
        <v>203000000</v>
      </c>
      <c r="BR50" s="101">
        <v>100000000</v>
      </c>
      <c r="BS50" s="101">
        <v>50000000</v>
      </c>
      <c r="BT50" s="101">
        <v>160000000</v>
      </c>
      <c r="BU50" s="101">
        <v>150000000</v>
      </c>
      <c r="BV50" s="101">
        <v>430970177</v>
      </c>
      <c r="BW50" s="101">
        <v>12335564</v>
      </c>
      <c r="BX50" s="101">
        <v>587279823</v>
      </c>
      <c r="BY50" s="101">
        <v>200000000</v>
      </c>
      <c r="BZ50" s="101">
        <v>750339022</v>
      </c>
      <c r="CA50" s="101">
        <v>66087278</v>
      </c>
      <c r="CB50" s="101">
        <v>380160000</v>
      </c>
      <c r="CC50" s="101">
        <v>1428185000</v>
      </c>
      <c r="CD50" s="101">
        <v>393327000</v>
      </c>
      <c r="CE50" s="177">
        <v>691300000</v>
      </c>
      <c r="CF50" s="102">
        <f>SUM(C50:CE50)</f>
        <v>5800983864</v>
      </c>
    </row>
    <row r="51" spans="2:84" ht="13.5" thickBot="1">
      <c r="B51" s="220" t="s">
        <v>875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>
        <f>SUM(P49:P50)</f>
        <v>20400000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>
        <f aca="true" t="shared" si="10" ref="BP51:CE51">SUM(BP49:BP50)</f>
        <v>198000000</v>
      </c>
      <c r="BQ51" s="76">
        <f t="shared" si="10"/>
        <v>203000000</v>
      </c>
      <c r="BR51" s="76">
        <f t="shared" si="10"/>
        <v>100000000</v>
      </c>
      <c r="BS51" s="76">
        <f t="shared" si="10"/>
        <v>50000000</v>
      </c>
      <c r="BT51" s="76">
        <f t="shared" si="10"/>
        <v>160000000</v>
      </c>
      <c r="BU51" s="76">
        <f t="shared" si="10"/>
        <v>150000000</v>
      </c>
      <c r="BV51" s="76">
        <f t="shared" si="10"/>
        <v>430970177</v>
      </c>
      <c r="BW51" s="76">
        <f t="shared" si="10"/>
        <v>12335564</v>
      </c>
      <c r="BX51" s="76">
        <f>SUM(BX49:BX50)</f>
        <v>587279823</v>
      </c>
      <c r="BY51" s="76">
        <f>SUM(BY49:BY50)</f>
        <v>200000000</v>
      </c>
      <c r="BZ51" s="76">
        <f t="shared" si="10"/>
        <v>750339022</v>
      </c>
      <c r="CA51" s="76">
        <f t="shared" si="10"/>
        <v>66087278</v>
      </c>
      <c r="CB51" s="76">
        <f t="shared" si="10"/>
        <v>380160000</v>
      </c>
      <c r="CC51" s="76">
        <f t="shared" si="10"/>
        <v>1428185000</v>
      </c>
      <c r="CD51" s="76">
        <f t="shared" si="10"/>
        <v>393327000</v>
      </c>
      <c r="CE51" s="76">
        <f t="shared" si="10"/>
        <v>691300000</v>
      </c>
      <c r="CF51" s="82">
        <f>SUM(C51:CE51)</f>
        <v>5821383864</v>
      </c>
    </row>
    <row r="52" spans="2:120" ht="13.5" thickBot="1">
      <c r="B52" s="248" t="s">
        <v>874</v>
      </c>
      <c r="C52" s="120">
        <f aca="true" t="shared" si="11" ref="C52:BN52">C12+C21+C32+C40+C43+C47+C51</f>
        <v>25123995</v>
      </c>
      <c r="D52" s="120">
        <f t="shared" si="11"/>
        <v>19671370</v>
      </c>
      <c r="E52" s="120">
        <f t="shared" si="11"/>
        <v>49379305</v>
      </c>
      <c r="F52" s="120">
        <f t="shared" si="11"/>
        <v>68013096</v>
      </c>
      <c r="G52" s="120">
        <f t="shared" si="11"/>
        <v>59059370</v>
      </c>
      <c r="H52" s="120">
        <f t="shared" si="11"/>
        <v>241859783</v>
      </c>
      <c r="I52" s="120">
        <f t="shared" si="11"/>
        <v>19648605</v>
      </c>
      <c r="J52" s="120">
        <f t="shared" si="11"/>
        <v>821859493</v>
      </c>
      <c r="K52" s="120">
        <f t="shared" si="11"/>
        <v>658053228</v>
      </c>
      <c r="L52" s="120">
        <f t="shared" si="11"/>
        <v>94968638</v>
      </c>
      <c r="M52" s="120">
        <f t="shared" si="11"/>
        <v>73318259</v>
      </c>
      <c r="N52" s="120">
        <f t="shared" si="11"/>
        <v>25671038</v>
      </c>
      <c r="O52" s="120">
        <f t="shared" si="11"/>
        <v>584393575</v>
      </c>
      <c r="P52" s="120">
        <f t="shared" si="11"/>
        <v>715175371</v>
      </c>
      <c r="Q52" s="120">
        <f t="shared" si="11"/>
        <v>440594878</v>
      </c>
      <c r="R52" s="120">
        <f t="shared" si="11"/>
        <v>202299812</v>
      </c>
      <c r="S52" s="120">
        <f t="shared" si="11"/>
        <v>32397059</v>
      </c>
      <c r="T52" s="120">
        <f t="shared" si="11"/>
        <v>63434699</v>
      </c>
      <c r="U52" s="120">
        <f t="shared" si="11"/>
        <v>93261514</v>
      </c>
      <c r="V52" s="120">
        <f t="shared" si="11"/>
        <v>22143683</v>
      </c>
      <c r="W52" s="120">
        <f t="shared" si="11"/>
        <v>1408551537</v>
      </c>
      <c r="X52" s="120">
        <f t="shared" si="11"/>
        <v>243107600</v>
      </c>
      <c r="Y52" s="120">
        <f t="shared" si="11"/>
        <v>29871597</v>
      </c>
      <c r="Z52" s="120">
        <f t="shared" si="11"/>
        <v>14713853</v>
      </c>
      <c r="AA52" s="120">
        <f t="shared" si="11"/>
        <v>37101009</v>
      </c>
      <c r="AB52" s="120">
        <f t="shared" si="11"/>
        <v>15608498</v>
      </c>
      <c r="AC52" s="120">
        <f t="shared" si="11"/>
        <v>504626606</v>
      </c>
      <c r="AD52" s="120">
        <f t="shared" si="11"/>
        <v>1125456146</v>
      </c>
      <c r="AE52" s="120">
        <f t="shared" si="11"/>
        <v>1033055791</v>
      </c>
      <c r="AF52" s="120">
        <f t="shared" si="11"/>
        <v>1137637987</v>
      </c>
      <c r="AG52" s="120">
        <f t="shared" si="11"/>
        <v>1259164610</v>
      </c>
      <c r="AH52" s="120">
        <f t="shared" si="11"/>
        <v>694635018</v>
      </c>
      <c r="AI52" s="120">
        <f t="shared" si="11"/>
        <v>1873164312</v>
      </c>
      <c r="AJ52" s="120">
        <f t="shared" si="11"/>
        <v>1869003700</v>
      </c>
      <c r="AK52" s="120">
        <f t="shared" si="11"/>
        <v>1580888650</v>
      </c>
      <c r="AL52" s="120">
        <f t="shared" si="11"/>
        <v>1451354311</v>
      </c>
      <c r="AM52" s="120">
        <f t="shared" si="11"/>
        <v>1658019912</v>
      </c>
      <c r="AN52" s="120">
        <f t="shared" si="11"/>
        <v>1407294737</v>
      </c>
      <c r="AO52" s="120">
        <f t="shared" si="11"/>
        <v>1818321343</v>
      </c>
      <c r="AP52" s="120">
        <f t="shared" si="11"/>
        <v>1964121170</v>
      </c>
      <c r="AQ52" s="120">
        <f t="shared" si="11"/>
        <v>1309293226</v>
      </c>
      <c r="AR52" s="120">
        <f t="shared" si="11"/>
        <v>741127719</v>
      </c>
      <c r="AS52" s="120">
        <f t="shared" si="11"/>
        <v>716168633</v>
      </c>
      <c r="AT52" s="120">
        <f t="shared" si="11"/>
        <v>1725133953</v>
      </c>
      <c r="AU52" s="120">
        <f t="shared" si="11"/>
        <v>2237529564</v>
      </c>
      <c r="AV52" s="120">
        <f t="shared" si="11"/>
        <v>1311663286</v>
      </c>
      <c r="AW52" s="120">
        <f t="shared" si="11"/>
        <v>1021524704</v>
      </c>
      <c r="AX52" s="120">
        <f>AX12+AX21+AX32+AX40+AX43</f>
        <v>1076990151</v>
      </c>
      <c r="AY52" s="120">
        <f t="shared" si="11"/>
        <v>1419651414</v>
      </c>
      <c r="AZ52" s="120">
        <f t="shared" si="11"/>
        <v>1303068459</v>
      </c>
      <c r="BA52" s="120">
        <f t="shared" si="11"/>
        <v>1455126066</v>
      </c>
      <c r="BB52" s="120">
        <f t="shared" si="11"/>
        <v>1347637378</v>
      </c>
      <c r="BC52" s="120">
        <f t="shared" si="11"/>
        <v>1686456801</v>
      </c>
      <c r="BD52" s="120">
        <f t="shared" si="11"/>
        <v>772724340</v>
      </c>
      <c r="BE52" s="120">
        <f t="shared" si="11"/>
        <v>1945477644</v>
      </c>
      <c r="BF52" s="120">
        <f t="shared" si="11"/>
        <v>1240625418</v>
      </c>
      <c r="BG52" s="120">
        <f t="shared" si="11"/>
        <v>1286212052</v>
      </c>
      <c r="BH52" s="120">
        <f t="shared" si="11"/>
        <v>24941112</v>
      </c>
      <c r="BI52" s="120">
        <f t="shared" si="11"/>
        <v>94614994</v>
      </c>
      <c r="BJ52" s="120">
        <f t="shared" si="11"/>
        <v>1298036530</v>
      </c>
      <c r="BK52" s="120">
        <f t="shared" si="11"/>
        <v>296089001</v>
      </c>
      <c r="BL52" s="120">
        <f t="shared" si="11"/>
        <v>428827238</v>
      </c>
      <c r="BM52" s="120">
        <f t="shared" si="11"/>
        <v>120179947</v>
      </c>
      <c r="BN52" s="120">
        <f t="shared" si="11"/>
        <v>1674825671</v>
      </c>
      <c r="BO52" s="120">
        <f aca="true" t="shared" si="12" ref="BO52:CE52">BO12+BO21+BO32+BO40+BO43+BO47+BO51</f>
        <v>508363977</v>
      </c>
      <c r="BP52" s="120">
        <f t="shared" si="12"/>
        <v>198000000</v>
      </c>
      <c r="BQ52" s="120">
        <f t="shared" si="12"/>
        <v>203000000</v>
      </c>
      <c r="BR52" s="120">
        <f t="shared" si="12"/>
        <v>100000000</v>
      </c>
      <c r="BS52" s="120">
        <f>BS12+BS21+BS32+BS40+BS43+BS47+BS51</f>
        <v>50000000</v>
      </c>
      <c r="BT52" s="120">
        <f>BT12+BT21+BT32+BT40+BT43+BT47+BT51</f>
        <v>160000000</v>
      </c>
      <c r="BU52" s="120">
        <f t="shared" si="12"/>
        <v>150000000</v>
      </c>
      <c r="BV52" s="120">
        <f t="shared" si="12"/>
        <v>430970177</v>
      </c>
      <c r="BW52" s="120">
        <f t="shared" si="12"/>
        <v>12335564</v>
      </c>
      <c r="BX52" s="120">
        <f t="shared" si="12"/>
        <v>587279823</v>
      </c>
      <c r="BY52" s="120">
        <f t="shared" si="12"/>
        <v>200000000</v>
      </c>
      <c r="BZ52" s="120">
        <f t="shared" si="12"/>
        <v>750339022</v>
      </c>
      <c r="CA52" s="120">
        <f t="shared" si="12"/>
        <v>66087278</v>
      </c>
      <c r="CB52" s="120">
        <f t="shared" si="12"/>
        <v>380160000</v>
      </c>
      <c r="CC52" s="120">
        <f t="shared" si="12"/>
        <v>1428185000</v>
      </c>
      <c r="CD52" s="120">
        <f t="shared" si="12"/>
        <v>393327000</v>
      </c>
      <c r="CE52" s="120">
        <f t="shared" si="12"/>
        <v>691300000</v>
      </c>
      <c r="CF52" s="121">
        <f>SUM(C52:CE52)</f>
        <v>58279298300</v>
      </c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</row>
    <row r="53" spans="2:84" ht="12.75" customHeight="1">
      <c r="B53" s="350" t="s">
        <v>665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50"/>
      <c r="BW53" s="350"/>
      <c r="BX53" s="350"/>
      <c r="BY53" s="350"/>
      <c r="BZ53" s="350"/>
      <c r="CA53" s="350"/>
      <c r="CB53" s="350"/>
      <c r="CC53" s="350"/>
      <c r="CD53" s="350"/>
      <c r="CE53" s="350"/>
      <c r="CF53" s="350"/>
    </row>
    <row r="56" spans="76:77" ht="12.75">
      <c r="BX56" s="3"/>
      <c r="BY56" s="3"/>
    </row>
  </sheetData>
  <sheetProtection/>
  <mergeCells count="9">
    <mergeCell ref="B2:CF2"/>
    <mergeCell ref="B4:CF4"/>
    <mergeCell ref="B13:CF13"/>
    <mergeCell ref="B22:CF22"/>
    <mergeCell ref="B53:CF53"/>
    <mergeCell ref="B33:CF33"/>
    <mergeCell ref="B41:CF41"/>
    <mergeCell ref="B44:CF44"/>
    <mergeCell ref="B48:CF48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Armando Torres Aguilar</cp:lastModifiedBy>
  <cp:lastPrinted>2007-09-20T18:46:06Z</cp:lastPrinted>
  <dcterms:created xsi:type="dcterms:W3CDTF">2007-02-27T16:07:53Z</dcterms:created>
  <dcterms:modified xsi:type="dcterms:W3CDTF">2008-02-21T17:12:39Z</dcterms:modified>
  <cp:category/>
  <cp:version/>
  <cp:contentType/>
  <cp:contentStatus/>
</cp:coreProperties>
</file>