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65" windowHeight="7890" tabRatio="1000" activeTab="0"/>
  </bookViews>
  <sheets>
    <sheet name="Índice" sheetId="1" r:id="rId1"/>
    <sheet name="6.1" sheetId="2" r:id="rId2"/>
    <sheet name="6.2" sheetId="3" r:id="rId3"/>
    <sheet name="6.3" sheetId="4" r:id="rId4"/>
    <sheet name="6.4" sheetId="5" r:id="rId5"/>
    <sheet name="6.5a" sheetId="6" r:id="rId6"/>
    <sheet name="6.5b" sheetId="7" r:id="rId7"/>
    <sheet name="6.6" sheetId="8" r:id="rId8"/>
    <sheet name="6.7" sheetId="9" r:id="rId9"/>
    <sheet name="6.8" sheetId="10" r:id="rId10"/>
    <sheet name="6.9" sheetId="11" r:id="rId11"/>
    <sheet name="6.10" sheetId="12" r:id="rId12"/>
    <sheet name="6.11" sheetId="13" r:id="rId13"/>
    <sheet name="6.12" sheetId="14" r:id="rId14"/>
    <sheet name="6.13" sheetId="15" r:id="rId15"/>
    <sheet name="6.14" sheetId="16" r:id="rId16"/>
    <sheet name="6.15" sheetId="17" r:id="rId17"/>
    <sheet name="6.16" sheetId="18" r:id="rId18"/>
    <sheet name="6.17" sheetId="19" r:id="rId19"/>
    <sheet name="6.18" sheetId="20" r:id="rId20"/>
    <sheet name="6.19" sheetId="21" r:id="rId21"/>
    <sheet name="6.20" sheetId="22" r:id="rId22"/>
    <sheet name="6.21" sheetId="23" r:id="rId23"/>
    <sheet name="6.22" sheetId="24" r:id="rId24"/>
    <sheet name="6.23" sheetId="25" r:id="rId25"/>
    <sheet name="6.24" sheetId="26" r:id="rId26"/>
    <sheet name="6.25" sheetId="27" r:id="rId27"/>
    <sheet name="6.26" sheetId="28" r:id="rId28"/>
    <sheet name="6.27" sheetId="29" r:id="rId29"/>
    <sheet name="6.28a" sheetId="30" r:id="rId30"/>
    <sheet name="6.28b" sheetId="31" r:id="rId31"/>
    <sheet name="6.29" sheetId="32" r:id="rId32"/>
    <sheet name="6.30" sheetId="33" r:id="rId33"/>
    <sheet name="G 6.1" sheetId="34" r:id="rId34"/>
  </sheets>
  <externalReferences>
    <externalReference r:id="rId37"/>
  </externalReferences>
  <definedNames>
    <definedName name="_________________EDO60" localSheetId="13">'[1]C2.2.18'!#REF!</definedName>
    <definedName name="_________________EDO60" localSheetId="32">'[1]C2.2.18'!#REF!</definedName>
    <definedName name="_________________EDO60">'[1]C2.2.18'!#REF!</definedName>
    <definedName name="_________________EDO70" localSheetId="13">'[1]C2.2.18'!#REF!</definedName>
    <definedName name="_________________EDO70" localSheetId="32">'[1]C2.2.18'!#REF!</definedName>
    <definedName name="_________________EDO70">'[1]C2.2.18'!#REF!</definedName>
    <definedName name="_________________EDO80" localSheetId="13">'[1]C2.2.18'!#REF!</definedName>
    <definedName name="_________________EDO80" localSheetId="32">'[1]C2.2.18'!#REF!</definedName>
    <definedName name="_________________EDO80">'[1]C2.2.18'!#REF!</definedName>
    <definedName name="_________________EDO90" localSheetId="13">'[1]C2.2.18'!#REF!</definedName>
    <definedName name="_________________EDO90" localSheetId="32">'[1]C2.2.18'!#REF!</definedName>
    <definedName name="_________________EDO90">'[1]C2.2.18'!#REF!</definedName>
    <definedName name="_________________MUN60" localSheetId="13">'[1]C2.2.18'!#REF!</definedName>
    <definedName name="_________________MUN60" localSheetId="32">'[1]C2.2.18'!#REF!</definedName>
    <definedName name="_________________MUN60">'[1]C2.2.18'!#REF!</definedName>
    <definedName name="_________________MUN70" localSheetId="13">'[1]C2.2.18'!#REF!</definedName>
    <definedName name="_________________MUN70" localSheetId="32">'[1]C2.2.18'!#REF!</definedName>
    <definedName name="_________________MUN70">'[1]C2.2.18'!#REF!</definedName>
    <definedName name="_________________MUN80" localSheetId="13">'[1]C2.2.18'!#REF!</definedName>
    <definedName name="_________________MUN80" localSheetId="32">'[1]C2.2.18'!#REF!</definedName>
    <definedName name="_________________MUN80">'[1]C2.2.18'!#REF!</definedName>
    <definedName name="_________________MUN90" localSheetId="13">'[1]C2.2.18'!#REF!</definedName>
    <definedName name="_________________MUN90" localSheetId="32">'[1]C2.2.18'!#REF!</definedName>
    <definedName name="_________________MUN90">'[1]C2.2.18'!#REF!</definedName>
    <definedName name="________________EDO60" localSheetId="11">'[1]C2.2.18'!#REF!</definedName>
    <definedName name="________________EDO60" localSheetId="13">'[1]C2.2.18'!#REF!</definedName>
    <definedName name="________________EDO60" localSheetId="14">'[1]C2.2.18'!#REF!</definedName>
    <definedName name="________________EDO60" localSheetId="17">'[1]C2.2.18'!#REF!</definedName>
    <definedName name="________________EDO60" localSheetId="18">'[1]C2.2.18'!#REF!</definedName>
    <definedName name="________________EDO60" localSheetId="28">'[1]C2.2.18'!#REF!</definedName>
    <definedName name="________________EDO60" localSheetId="29">'[1]C2.2.18'!#REF!</definedName>
    <definedName name="________________EDO60" localSheetId="32">'[1]C2.2.18'!#REF!</definedName>
    <definedName name="________________EDO60" localSheetId="5">'[1]C2.2.18'!#REF!</definedName>
    <definedName name="________________EDO60" localSheetId="10">'[1]C2.2.18'!#REF!</definedName>
    <definedName name="________________EDO60">'[1]C2.2.18'!#REF!</definedName>
    <definedName name="________________EDO70" localSheetId="11">'[1]C2.2.18'!#REF!</definedName>
    <definedName name="________________EDO70" localSheetId="13">'[1]C2.2.18'!#REF!</definedName>
    <definedName name="________________EDO70" localSheetId="14">'[1]C2.2.18'!#REF!</definedName>
    <definedName name="________________EDO70" localSheetId="17">'[1]C2.2.18'!#REF!</definedName>
    <definedName name="________________EDO70" localSheetId="18">'[1]C2.2.18'!#REF!</definedName>
    <definedName name="________________EDO70" localSheetId="28">'[1]C2.2.18'!#REF!</definedName>
    <definedName name="________________EDO70" localSheetId="29">'[1]C2.2.18'!#REF!</definedName>
    <definedName name="________________EDO70" localSheetId="32">'[1]C2.2.18'!#REF!</definedName>
    <definedName name="________________EDO70" localSheetId="5">'[1]C2.2.18'!#REF!</definedName>
    <definedName name="________________EDO70" localSheetId="10">'[1]C2.2.18'!#REF!</definedName>
    <definedName name="________________EDO70">'[1]C2.2.18'!#REF!</definedName>
    <definedName name="________________EDO80" localSheetId="11">'[1]C2.2.18'!#REF!</definedName>
    <definedName name="________________EDO80" localSheetId="13">'[1]C2.2.18'!#REF!</definedName>
    <definedName name="________________EDO80" localSheetId="14">'[1]C2.2.18'!#REF!</definedName>
    <definedName name="________________EDO80" localSheetId="17">'[1]C2.2.18'!#REF!</definedName>
    <definedName name="________________EDO80" localSheetId="18">'[1]C2.2.18'!#REF!</definedName>
    <definedName name="________________EDO80" localSheetId="28">'[1]C2.2.18'!#REF!</definedName>
    <definedName name="________________EDO80" localSheetId="29">'[1]C2.2.18'!#REF!</definedName>
    <definedName name="________________EDO80" localSheetId="32">'[1]C2.2.18'!#REF!</definedName>
    <definedName name="________________EDO80" localSheetId="5">'[1]C2.2.18'!#REF!</definedName>
    <definedName name="________________EDO80" localSheetId="10">'[1]C2.2.18'!#REF!</definedName>
    <definedName name="________________EDO80">'[1]C2.2.18'!#REF!</definedName>
    <definedName name="________________EDO90" localSheetId="11">'[1]C2.2.18'!#REF!</definedName>
    <definedName name="________________EDO90" localSheetId="13">'[1]C2.2.18'!#REF!</definedName>
    <definedName name="________________EDO90" localSheetId="14">'[1]C2.2.18'!#REF!</definedName>
    <definedName name="________________EDO90" localSheetId="17">'[1]C2.2.18'!#REF!</definedName>
    <definedName name="________________EDO90" localSheetId="18">'[1]C2.2.18'!#REF!</definedName>
    <definedName name="________________EDO90" localSheetId="28">'[1]C2.2.18'!#REF!</definedName>
    <definedName name="________________EDO90" localSheetId="29">'[1]C2.2.18'!#REF!</definedName>
    <definedName name="________________EDO90" localSheetId="32">'[1]C2.2.18'!#REF!</definedName>
    <definedName name="________________EDO90" localSheetId="5">'[1]C2.2.18'!#REF!</definedName>
    <definedName name="________________EDO90" localSheetId="10">'[1]C2.2.18'!#REF!</definedName>
    <definedName name="________________EDO90">'[1]C2.2.18'!#REF!</definedName>
    <definedName name="________________MUN60" localSheetId="11">'[1]C2.2.18'!#REF!</definedName>
    <definedName name="________________MUN60" localSheetId="13">'[1]C2.2.18'!#REF!</definedName>
    <definedName name="________________MUN60" localSheetId="14">'[1]C2.2.18'!#REF!</definedName>
    <definedName name="________________MUN60" localSheetId="17">'[1]C2.2.18'!#REF!</definedName>
    <definedName name="________________MUN60" localSheetId="18">'[1]C2.2.18'!#REF!</definedName>
    <definedName name="________________MUN60" localSheetId="28">'[1]C2.2.18'!#REF!</definedName>
    <definedName name="________________MUN60" localSheetId="29">'[1]C2.2.18'!#REF!</definedName>
    <definedName name="________________MUN60" localSheetId="32">'[1]C2.2.18'!#REF!</definedName>
    <definedName name="________________MUN60" localSheetId="5">'[1]C2.2.18'!#REF!</definedName>
    <definedName name="________________MUN60" localSheetId="10">'[1]C2.2.18'!#REF!</definedName>
    <definedName name="________________MUN60">'[1]C2.2.18'!#REF!</definedName>
    <definedName name="________________MUN70" localSheetId="11">'[1]C2.2.18'!#REF!</definedName>
    <definedName name="________________MUN70" localSheetId="13">'[1]C2.2.18'!#REF!</definedName>
    <definedName name="________________MUN70" localSheetId="14">'[1]C2.2.18'!#REF!</definedName>
    <definedName name="________________MUN70" localSheetId="17">'[1]C2.2.18'!#REF!</definedName>
    <definedName name="________________MUN70" localSheetId="18">'[1]C2.2.18'!#REF!</definedName>
    <definedName name="________________MUN70" localSheetId="28">'[1]C2.2.18'!#REF!</definedName>
    <definedName name="________________MUN70" localSheetId="29">'[1]C2.2.18'!#REF!</definedName>
    <definedName name="________________MUN70" localSheetId="32">'[1]C2.2.18'!#REF!</definedName>
    <definedName name="________________MUN70" localSheetId="5">'[1]C2.2.18'!#REF!</definedName>
    <definedName name="________________MUN70" localSheetId="10">'[1]C2.2.18'!#REF!</definedName>
    <definedName name="________________MUN70">'[1]C2.2.18'!#REF!</definedName>
    <definedName name="________________MUN80" localSheetId="11">'[1]C2.2.18'!#REF!</definedName>
    <definedName name="________________MUN80" localSheetId="13">'[1]C2.2.18'!#REF!</definedName>
    <definedName name="________________MUN80" localSheetId="14">'[1]C2.2.18'!#REF!</definedName>
    <definedName name="________________MUN80" localSheetId="17">'[1]C2.2.18'!#REF!</definedName>
    <definedName name="________________MUN80" localSheetId="18">'[1]C2.2.18'!#REF!</definedName>
    <definedName name="________________MUN80" localSheetId="28">'[1]C2.2.18'!#REF!</definedName>
    <definedName name="________________MUN80" localSheetId="29">'[1]C2.2.18'!#REF!</definedName>
    <definedName name="________________MUN80" localSheetId="32">'[1]C2.2.18'!#REF!</definedName>
    <definedName name="________________MUN80" localSheetId="5">'[1]C2.2.18'!#REF!</definedName>
    <definedName name="________________MUN80" localSheetId="10">'[1]C2.2.18'!#REF!</definedName>
    <definedName name="________________MUN80">'[1]C2.2.18'!#REF!</definedName>
    <definedName name="________________MUN90" localSheetId="11">'[1]C2.2.18'!#REF!</definedName>
    <definedName name="________________MUN90" localSheetId="13">'[1]C2.2.18'!#REF!</definedName>
    <definedName name="________________MUN90" localSheetId="14">'[1]C2.2.18'!#REF!</definedName>
    <definedName name="________________MUN90" localSheetId="17">'[1]C2.2.18'!#REF!</definedName>
    <definedName name="________________MUN90" localSheetId="18">'[1]C2.2.18'!#REF!</definedName>
    <definedName name="________________MUN90" localSheetId="28">'[1]C2.2.18'!#REF!</definedName>
    <definedName name="________________MUN90" localSheetId="29">'[1]C2.2.18'!#REF!</definedName>
    <definedName name="________________MUN90" localSheetId="32">'[1]C2.2.18'!#REF!</definedName>
    <definedName name="________________MUN90" localSheetId="5">'[1]C2.2.18'!#REF!</definedName>
    <definedName name="________________MUN90" localSheetId="10">'[1]C2.2.18'!#REF!</definedName>
    <definedName name="________________MUN90">'[1]C2.2.18'!#REF!</definedName>
    <definedName name="_______________EDO60" localSheetId="30">'[1]C2.2.18'!#REF!</definedName>
    <definedName name="_______________EDO70" localSheetId="30">'[1]C2.2.18'!#REF!</definedName>
    <definedName name="_______________EDO80" localSheetId="30">'[1]C2.2.18'!#REF!</definedName>
    <definedName name="_______________EDO90" localSheetId="30">'[1]C2.2.18'!#REF!</definedName>
    <definedName name="_______________MUN60" localSheetId="30">'[1]C2.2.18'!#REF!</definedName>
    <definedName name="_______________MUN70" localSheetId="30">'[1]C2.2.18'!#REF!</definedName>
    <definedName name="_______________MUN80" localSheetId="30">'[1]C2.2.18'!#REF!</definedName>
    <definedName name="_______________MUN90" localSheetId="30">'[1]C2.2.18'!#REF!</definedName>
    <definedName name="______________EDO60" localSheetId="29">'[1]C2.2.18'!#REF!</definedName>
    <definedName name="______________EDO70" localSheetId="29">'[1]C2.2.18'!#REF!</definedName>
    <definedName name="______________EDO80" localSheetId="29">'[1]C2.2.18'!#REF!</definedName>
    <definedName name="______________EDO90" localSheetId="29">'[1]C2.2.18'!#REF!</definedName>
    <definedName name="______________MUN60" localSheetId="29">'[1]C2.2.18'!#REF!</definedName>
    <definedName name="______________MUN70" localSheetId="29">'[1]C2.2.18'!#REF!</definedName>
    <definedName name="______________MUN80" localSheetId="29">'[1]C2.2.18'!#REF!</definedName>
    <definedName name="______________MUN90" localSheetId="29">'[1]C2.2.18'!#REF!</definedName>
    <definedName name="_____________EDO60" localSheetId="11">'[1]C2.2.18'!#REF!</definedName>
    <definedName name="_____________EDO60" localSheetId="13">'[1]C2.2.18'!#REF!</definedName>
    <definedName name="_____________EDO60" localSheetId="14">'[1]C2.2.18'!#REF!</definedName>
    <definedName name="_____________EDO60" localSheetId="17">'[1]C2.2.18'!#REF!</definedName>
    <definedName name="_____________EDO60" localSheetId="18">'[1]C2.2.18'!#REF!</definedName>
    <definedName name="_____________EDO60" localSheetId="28">'[1]C2.2.18'!#REF!</definedName>
    <definedName name="_____________EDO60" localSheetId="29">'[1]C2.2.18'!#REF!</definedName>
    <definedName name="_____________EDO60" localSheetId="32">'[1]C2.2.18'!#REF!</definedName>
    <definedName name="_____________EDO60" localSheetId="5">'[1]C2.2.18'!#REF!</definedName>
    <definedName name="_____________EDO60" localSheetId="10">'[1]C2.2.18'!#REF!</definedName>
    <definedName name="_____________EDO60">'[1]C2.2.18'!#REF!</definedName>
    <definedName name="_____________EDO70" localSheetId="11">'[1]C2.2.18'!#REF!</definedName>
    <definedName name="_____________EDO70" localSheetId="13">'[1]C2.2.18'!#REF!</definedName>
    <definedName name="_____________EDO70" localSheetId="14">'[1]C2.2.18'!#REF!</definedName>
    <definedName name="_____________EDO70" localSheetId="17">'[1]C2.2.18'!#REF!</definedName>
    <definedName name="_____________EDO70" localSheetId="18">'[1]C2.2.18'!#REF!</definedName>
    <definedName name="_____________EDO70" localSheetId="28">'[1]C2.2.18'!#REF!</definedName>
    <definedName name="_____________EDO70" localSheetId="29">'[1]C2.2.18'!#REF!</definedName>
    <definedName name="_____________EDO70" localSheetId="32">'[1]C2.2.18'!#REF!</definedName>
    <definedName name="_____________EDO70" localSheetId="5">'[1]C2.2.18'!#REF!</definedName>
    <definedName name="_____________EDO70" localSheetId="10">'[1]C2.2.18'!#REF!</definedName>
    <definedName name="_____________EDO70">'[1]C2.2.18'!#REF!</definedName>
    <definedName name="_____________EDO80" localSheetId="11">'[1]C2.2.18'!#REF!</definedName>
    <definedName name="_____________EDO80" localSheetId="13">'[1]C2.2.18'!#REF!</definedName>
    <definedName name="_____________EDO80" localSheetId="14">'[1]C2.2.18'!#REF!</definedName>
    <definedName name="_____________EDO80" localSheetId="17">'[1]C2.2.18'!#REF!</definedName>
    <definedName name="_____________EDO80" localSheetId="18">'[1]C2.2.18'!#REF!</definedName>
    <definedName name="_____________EDO80" localSheetId="28">'[1]C2.2.18'!#REF!</definedName>
    <definedName name="_____________EDO80" localSheetId="29">'[1]C2.2.18'!#REF!</definedName>
    <definedName name="_____________EDO80" localSheetId="32">'[1]C2.2.18'!#REF!</definedName>
    <definedName name="_____________EDO80" localSheetId="5">'[1]C2.2.18'!#REF!</definedName>
    <definedName name="_____________EDO80" localSheetId="10">'[1]C2.2.18'!#REF!</definedName>
    <definedName name="_____________EDO80">'[1]C2.2.18'!#REF!</definedName>
    <definedName name="_____________EDO90" localSheetId="11">'[1]C2.2.18'!#REF!</definedName>
    <definedName name="_____________EDO90" localSheetId="13">'[1]C2.2.18'!#REF!</definedName>
    <definedName name="_____________EDO90" localSheetId="14">'[1]C2.2.18'!#REF!</definedName>
    <definedName name="_____________EDO90" localSheetId="17">'[1]C2.2.18'!#REF!</definedName>
    <definedName name="_____________EDO90" localSheetId="18">'[1]C2.2.18'!#REF!</definedName>
    <definedName name="_____________EDO90" localSheetId="28">'[1]C2.2.18'!#REF!</definedName>
    <definedName name="_____________EDO90" localSheetId="29">'[1]C2.2.18'!#REF!</definedName>
    <definedName name="_____________EDO90" localSheetId="32">'[1]C2.2.18'!#REF!</definedName>
    <definedName name="_____________EDO90" localSheetId="5">'[1]C2.2.18'!#REF!</definedName>
    <definedName name="_____________EDO90" localSheetId="10">'[1]C2.2.18'!#REF!</definedName>
    <definedName name="_____________EDO90">'[1]C2.2.18'!#REF!</definedName>
    <definedName name="_____________MUN60" localSheetId="11">'[1]C2.2.18'!#REF!</definedName>
    <definedName name="_____________MUN60" localSheetId="13">'[1]C2.2.18'!#REF!</definedName>
    <definedName name="_____________MUN60" localSheetId="14">'[1]C2.2.18'!#REF!</definedName>
    <definedName name="_____________MUN60" localSheetId="17">'[1]C2.2.18'!#REF!</definedName>
    <definedName name="_____________MUN60" localSheetId="18">'[1]C2.2.18'!#REF!</definedName>
    <definedName name="_____________MUN60" localSheetId="28">'[1]C2.2.18'!#REF!</definedName>
    <definedName name="_____________MUN60" localSheetId="29">'[1]C2.2.18'!#REF!</definedName>
    <definedName name="_____________MUN60" localSheetId="32">'[1]C2.2.18'!#REF!</definedName>
    <definedName name="_____________MUN60" localSheetId="5">'[1]C2.2.18'!#REF!</definedName>
    <definedName name="_____________MUN60" localSheetId="10">'[1]C2.2.18'!#REF!</definedName>
    <definedName name="_____________MUN60">'[1]C2.2.18'!#REF!</definedName>
    <definedName name="_____________MUN70" localSheetId="11">'[1]C2.2.18'!#REF!</definedName>
    <definedName name="_____________MUN70" localSheetId="13">'[1]C2.2.18'!#REF!</definedName>
    <definedName name="_____________MUN70" localSheetId="14">'[1]C2.2.18'!#REF!</definedName>
    <definedName name="_____________MUN70" localSheetId="17">'[1]C2.2.18'!#REF!</definedName>
    <definedName name="_____________MUN70" localSheetId="18">'[1]C2.2.18'!#REF!</definedName>
    <definedName name="_____________MUN70" localSheetId="28">'[1]C2.2.18'!#REF!</definedName>
    <definedName name="_____________MUN70" localSheetId="29">'[1]C2.2.18'!#REF!</definedName>
    <definedName name="_____________MUN70" localSheetId="32">'[1]C2.2.18'!#REF!</definedName>
    <definedName name="_____________MUN70" localSheetId="5">'[1]C2.2.18'!#REF!</definedName>
    <definedName name="_____________MUN70" localSheetId="10">'[1]C2.2.18'!#REF!</definedName>
    <definedName name="_____________MUN70">'[1]C2.2.18'!#REF!</definedName>
    <definedName name="_____________MUN80" localSheetId="11">'[1]C2.2.18'!#REF!</definedName>
    <definedName name="_____________MUN80" localSheetId="13">'[1]C2.2.18'!#REF!</definedName>
    <definedName name="_____________MUN80" localSheetId="14">'[1]C2.2.18'!#REF!</definedName>
    <definedName name="_____________MUN80" localSheetId="17">'[1]C2.2.18'!#REF!</definedName>
    <definedName name="_____________MUN80" localSheetId="18">'[1]C2.2.18'!#REF!</definedName>
    <definedName name="_____________MUN80" localSheetId="28">'[1]C2.2.18'!#REF!</definedName>
    <definedName name="_____________MUN80" localSheetId="29">'[1]C2.2.18'!#REF!</definedName>
    <definedName name="_____________MUN80" localSheetId="32">'[1]C2.2.18'!#REF!</definedName>
    <definedName name="_____________MUN80" localSheetId="5">'[1]C2.2.18'!#REF!</definedName>
    <definedName name="_____________MUN80" localSheetId="10">'[1]C2.2.18'!#REF!</definedName>
    <definedName name="_____________MUN80">'[1]C2.2.18'!#REF!</definedName>
    <definedName name="_____________MUN90" localSheetId="11">'[1]C2.2.18'!#REF!</definedName>
    <definedName name="_____________MUN90" localSheetId="13">'[1]C2.2.18'!#REF!</definedName>
    <definedName name="_____________MUN90" localSheetId="14">'[1]C2.2.18'!#REF!</definedName>
    <definedName name="_____________MUN90" localSheetId="17">'[1]C2.2.18'!#REF!</definedName>
    <definedName name="_____________MUN90" localSheetId="18">'[1]C2.2.18'!#REF!</definedName>
    <definedName name="_____________MUN90" localSheetId="28">'[1]C2.2.18'!#REF!</definedName>
    <definedName name="_____________MUN90" localSheetId="29">'[1]C2.2.18'!#REF!</definedName>
    <definedName name="_____________MUN90" localSheetId="32">'[1]C2.2.18'!#REF!</definedName>
    <definedName name="_____________MUN90" localSheetId="5">'[1]C2.2.18'!#REF!</definedName>
    <definedName name="_____________MUN90" localSheetId="10">'[1]C2.2.18'!#REF!</definedName>
    <definedName name="_____________MUN90">'[1]C2.2.18'!#REF!</definedName>
    <definedName name="____________EDO60" localSheetId="33">'[1]C2.2.18'!#REF!</definedName>
    <definedName name="____________EDO70" localSheetId="33">'[1]C2.2.18'!#REF!</definedName>
    <definedName name="____________EDO80" localSheetId="33">'[1]C2.2.18'!#REF!</definedName>
    <definedName name="____________EDO90" localSheetId="33">'[1]C2.2.18'!#REF!</definedName>
    <definedName name="____________MUN60" localSheetId="33">'[1]C2.2.18'!#REF!</definedName>
    <definedName name="____________MUN70" localSheetId="33">'[1]C2.2.18'!#REF!</definedName>
    <definedName name="____________MUN80" localSheetId="33">'[1]C2.2.18'!#REF!</definedName>
    <definedName name="____________MUN90" localSheetId="33">'[1]C2.2.18'!#REF!</definedName>
    <definedName name="____________pie2" localSheetId="31">#REF!</definedName>
    <definedName name="____________pie2">#REF!</definedName>
    <definedName name="____________pie3" localSheetId="31">#REF!</definedName>
    <definedName name="____________pie3">#REF!</definedName>
    <definedName name="___________EDO50" localSheetId="31">#REF!</definedName>
    <definedName name="___________EDO50">#REF!</definedName>
    <definedName name="___________EDO60" localSheetId="32">'[1]C2.2.18'!#REF!</definedName>
    <definedName name="___________EDO70" localSheetId="32">'[1]C2.2.18'!#REF!</definedName>
    <definedName name="___________EDO80" localSheetId="32">'[1]C2.2.18'!#REF!</definedName>
    <definedName name="___________EDO90" localSheetId="32">'[1]C2.2.18'!#REF!</definedName>
    <definedName name="___________MUN50" localSheetId="31">#REF!</definedName>
    <definedName name="___________MUN50">#REF!</definedName>
    <definedName name="___________MUN60" localSheetId="32">'[1]C2.2.18'!#REF!</definedName>
    <definedName name="___________MUN70" localSheetId="32">'[1]C2.2.18'!#REF!</definedName>
    <definedName name="___________MUN80" localSheetId="32">'[1]C2.2.18'!#REF!</definedName>
    <definedName name="___________MUN90" localSheetId="32">'[1]C2.2.18'!#REF!</definedName>
    <definedName name="___________pie1" localSheetId="31">#REF!</definedName>
    <definedName name="___________pie1">#REF!</definedName>
    <definedName name="___________pie2" localSheetId="11">#REF!</definedName>
    <definedName name="___________pie2" localSheetId="13">#REF!</definedName>
    <definedName name="___________pie2" localSheetId="14">#REF!</definedName>
    <definedName name="___________pie2" localSheetId="17">#REF!</definedName>
    <definedName name="___________pie2" localSheetId="18">#REF!</definedName>
    <definedName name="___________pie2" localSheetId="28">#REF!</definedName>
    <definedName name="___________pie2" localSheetId="29">#REF!</definedName>
    <definedName name="___________pie2" localSheetId="31">#REF!</definedName>
    <definedName name="___________pie2" localSheetId="32">#REF!</definedName>
    <definedName name="___________pie2" localSheetId="5">#REF!</definedName>
    <definedName name="___________pie2" localSheetId="10">#REF!</definedName>
    <definedName name="___________pie2">#REF!</definedName>
    <definedName name="___________pie3" localSheetId="11">#REF!</definedName>
    <definedName name="___________pie3" localSheetId="13">#REF!</definedName>
    <definedName name="___________pie3" localSheetId="14">#REF!</definedName>
    <definedName name="___________pie3" localSheetId="17">#REF!</definedName>
    <definedName name="___________pie3" localSheetId="18">#REF!</definedName>
    <definedName name="___________pie3" localSheetId="28">#REF!</definedName>
    <definedName name="___________pie3" localSheetId="29">#REF!</definedName>
    <definedName name="___________pie3" localSheetId="31">#REF!</definedName>
    <definedName name="___________pie3" localSheetId="32">#REF!</definedName>
    <definedName name="___________pie3" localSheetId="5">#REF!</definedName>
    <definedName name="___________pie3" localSheetId="10">#REF!</definedName>
    <definedName name="___________pie3">#REF!</definedName>
    <definedName name="__________EDO50" localSheetId="11">#REF!</definedName>
    <definedName name="__________EDO50" localSheetId="13">#REF!</definedName>
    <definedName name="__________EDO50" localSheetId="14">#REF!</definedName>
    <definedName name="__________EDO50" localSheetId="17">#REF!</definedName>
    <definedName name="__________EDO50" localSheetId="18">#REF!</definedName>
    <definedName name="__________EDO50" localSheetId="28">#REF!</definedName>
    <definedName name="__________EDO50" localSheetId="29">#REF!</definedName>
    <definedName name="__________EDO50" localSheetId="31">#REF!</definedName>
    <definedName name="__________EDO50" localSheetId="32">#REF!</definedName>
    <definedName name="__________EDO50" localSheetId="5">#REF!</definedName>
    <definedName name="__________EDO50" localSheetId="10">#REF!</definedName>
    <definedName name="__________EDO50">#REF!</definedName>
    <definedName name="__________EDO60" localSheetId="31">'[1]C2.2.18'!#REF!</definedName>
    <definedName name="__________EDO70" localSheetId="31">'[1]C2.2.18'!#REF!</definedName>
    <definedName name="__________EDO80" localSheetId="31">'[1]C2.2.18'!#REF!</definedName>
    <definedName name="__________EDO90" localSheetId="31">'[1]C2.2.18'!#REF!</definedName>
    <definedName name="__________MUN50" localSheetId="11">#REF!</definedName>
    <definedName name="__________MUN50" localSheetId="13">#REF!</definedName>
    <definedName name="__________MUN50" localSheetId="14">#REF!</definedName>
    <definedName name="__________MUN50" localSheetId="17">#REF!</definedName>
    <definedName name="__________MUN50" localSheetId="18">#REF!</definedName>
    <definedName name="__________MUN50" localSheetId="28">#REF!</definedName>
    <definedName name="__________MUN50" localSheetId="29">#REF!</definedName>
    <definedName name="__________MUN50" localSheetId="31">#REF!</definedName>
    <definedName name="__________MUN50" localSheetId="32">#REF!</definedName>
    <definedName name="__________MUN50" localSheetId="5">#REF!</definedName>
    <definedName name="__________MUN50" localSheetId="10">#REF!</definedName>
    <definedName name="__________MUN50">#REF!</definedName>
    <definedName name="__________MUN60" localSheetId="31">'[1]C2.2.18'!#REF!</definedName>
    <definedName name="__________MUN70" localSheetId="31">'[1]C2.2.18'!#REF!</definedName>
    <definedName name="__________MUN80" localSheetId="31">'[1]C2.2.18'!#REF!</definedName>
    <definedName name="__________MUN90" localSheetId="31">'[1]C2.2.18'!#REF!</definedName>
    <definedName name="__________pie1" localSheetId="11">#REF!</definedName>
    <definedName name="__________pie1" localSheetId="13">#REF!</definedName>
    <definedName name="__________pie1" localSheetId="14">#REF!</definedName>
    <definedName name="__________pie1" localSheetId="17">#REF!</definedName>
    <definedName name="__________pie1" localSheetId="18">#REF!</definedName>
    <definedName name="__________pie1" localSheetId="28">#REF!</definedName>
    <definedName name="__________pie1" localSheetId="29">#REF!</definedName>
    <definedName name="__________pie1" localSheetId="31">#REF!</definedName>
    <definedName name="__________pie1" localSheetId="32">#REF!</definedName>
    <definedName name="__________pie1" localSheetId="5">#REF!</definedName>
    <definedName name="__________pie1" localSheetId="10">#REF!</definedName>
    <definedName name="__________pie1">#REF!</definedName>
    <definedName name="__________pie2" localSheetId="11">#REF!</definedName>
    <definedName name="__________pie2" localSheetId="13">#REF!</definedName>
    <definedName name="__________pie2" localSheetId="14">#REF!</definedName>
    <definedName name="__________pie2" localSheetId="17">#REF!</definedName>
    <definedName name="__________pie2" localSheetId="18">#REF!</definedName>
    <definedName name="__________pie2" localSheetId="28">#REF!</definedName>
    <definedName name="__________pie2" localSheetId="29">#REF!</definedName>
    <definedName name="__________pie2" localSheetId="31">#REF!</definedName>
    <definedName name="__________pie2" localSheetId="32">#REF!</definedName>
    <definedName name="__________pie2" localSheetId="5">#REF!</definedName>
    <definedName name="__________pie2" localSheetId="10">#REF!</definedName>
    <definedName name="__________pie2">#REF!</definedName>
    <definedName name="__________pie3" localSheetId="11">#REF!</definedName>
    <definedName name="__________pie3" localSheetId="13">#REF!</definedName>
    <definedName name="__________pie3" localSheetId="14">#REF!</definedName>
    <definedName name="__________pie3" localSheetId="17">#REF!</definedName>
    <definedName name="__________pie3" localSheetId="18">#REF!</definedName>
    <definedName name="__________pie3" localSheetId="28">#REF!</definedName>
    <definedName name="__________pie3" localSheetId="29">#REF!</definedName>
    <definedName name="__________pie3" localSheetId="31">#REF!</definedName>
    <definedName name="__________pie3" localSheetId="32">#REF!</definedName>
    <definedName name="__________pie3" localSheetId="5">#REF!</definedName>
    <definedName name="__________pie3" localSheetId="10">#REF!</definedName>
    <definedName name="__________pie3">#REF!</definedName>
    <definedName name="_________EDO50" localSheetId="11">#REF!</definedName>
    <definedName name="_________EDO50" localSheetId="13">#REF!</definedName>
    <definedName name="_________EDO50" localSheetId="14">#REF!</definedName>
    <definedName name="_________EDO50" localSheetId="17">#REF!</definedName>
    <definedName name="_________EDO50" localSheetId="18">#REF!</definedName>
    <definedName name="_________EDO50" localSheetId="28">#REF!</definedName>
    <definedName name="_________EDO50" localSheetId="29">#REF!</definedName>
    <definedName name="_________EDO50" localSheetId="31">#REF!</definedName>
    <definedName name="_________EDO50" localSheetId="32">#REF!</definedName>
    <definedName name="_________EDO50" localSheetId="5">#REF!</definedName>
    <definedName name="_________EDO50" localSheetId="10">#REF!</definedName>
    <definedName name="_________EDO50">#REF!</definedName>
    <definedName name="_________EDO60" localSheetId="11">'[1]C2.2.18'!#REF!</definedName>
    <definedName name="_________EDO60" localSheetId="13">'[1]C2.2.18'!#REF!</definedName>
    <definedName name="_________EDO60" localSheetId="14">'[1]C2.2.18'!#REF!</definedName>
    <definedName name="_________EDO60" localSheetId="17">'[1]C2.2.18'!#REF!</definedName>
    <definedName name="_________EDO60" localSheetId="18">'[1]C2.2.18'!#REF!</definedName>
    <definedName name="_________EDO60" localSheetId="28">'[1]C2.2.18'!#REF!</definedName>
    <definedName name="_________EDO60" localSheetId="29">'[1]C2.2.18'!#REF!</definedName>
    <definedName name="_________EDO60" localSheetId="32">'[1]C2.2.18'!#REF!</definedName>
    <definedName name="_________EDO60" localSheetId="5">'[1]C2.2.18'!#REF!</definedName>
    <definedName name="_________EDO60" localSheetId="10">'[1]C2.2.18'!#REF!</definedName>
    <definedName name="_________EDO60">'[1]C2.2.18'!#REF!</definedName>
    <definedName name="_________EDO70" localSheetId="11">'[1]C2.2.18'!#REF!</definedName>
    <definedName name="_________EDO70" localSheetId="13">'[1]C2.2.18'!#REF!</definedName>
    <definedName name="_________EDO70" localSheetId="14">'[1]C2.2.18'!#REF!</definedName>
    <definedName name="_________EDO70" localSheetId="17">'[1]C2.2.18'!#REF!</definedName>
    <definedName name="_________EDO70" localSheetId="18">'[1]C2.2.18'!#REF!</definedName>
    <definedName name="_________EDO70" localSheetId="28">'[1]C2.2.18'!#REF!</definedName>
    <definedName name="_________EDO70" localSheetId="29">'[1]C2.2.18'!#REF!</definedName>
    <definedName name="_________EDO70" localSheetId="32">'[1]C2.2.18'!#REF!</definedName>
    <definedName name="_________EDO70" localSheetId="5">'[1]C2.2.18'!#REF!</definedName>
    <definedName name="_________EDO70" localSheetId="10">'[1]C2.2.18'!#REF!</definedName>
    <definedName name="_________EDO70">'[1]C2.2.18'!#REF!</definedName>
    <definedName name="_________EDO80" localSheetId="11">'[1]C2.2.18'!#REF!</definedName>
    <definedName name="_________EDO80" localSheetId="13">'[1]C2.2.18'!#REF!</definedName>
    <definedName name="_________EDO80" localSheetId="14">'[1]C2.2.18'!#REF!</definedName>
    <definedName name="_________EDO80" localSheetId="17">'[1]C2.2.18'!#REF!</definedName>
    <definedName name="_________EDO80" localSheetId="18">'[1]C2.2.18'!#REF!</definedName>
    <definedName name="_________EDO80" localSheetId="28">'[1]C2.2.18'!#REF!</definedName>
    <definedName name="_________EDO80" localSheetId="29">'[1]C2.2.18'!#REF!</definedName>
    <definedName name="_________EDO80" localSheetId="32">'[1]C2.2.18'!#REF!</definedName>
    <definedName name="_________EDO80" localSheetId="5">'[1]C2.2.18'!#REF!</definedName>
    <definedName name="_________EDO80" localSheetId="10">'[1]C2.2.18'!#REF!</definedName>
    <definedName name="_________EDO80">'[1]C2.2.18'!#REF!</definedName>
    <definedName name="_________EDO90" localSheetId="11">'[1]C2.2.18'!#REF!</definedName>
    <definedName name="_________EDO90" localSheetId="13">'[1]C2.2.18'!#REF!</definedName>
    <definedName name="_________EDO90" localSheetId="14">'[1]C2.2.18'!#REF!</definedName>
    <definedName name="_________EDO90" localSheetId="17">'[1]C2.2.18'!#REF!</definedName>
    <definedName name="_________EDO90" localSheetId="18">'[1]C2.2.18'!#REF!</definedName>
    <definedName name="_________EDO90" localSheetId="28">'[1]C2.2.18'!#REF!</definedName>
    <definedName name="_________EDO90" localSheetId="29">'[1]C2.2.18'!#REF!</definedName>
    <definedName name="_________EDO90" localSheetId="32">'[1]C2.2.18'!#REF!</definedName>
    <definedName name="_________EDO90" localSheetId="5">'[1]C2.2.18'!#REF!</definedName>
    <definedName name="_________EDO90" localSheetId="10">'[1]C2.2.18'!#REF!</definedName>
    <definedName name="_________EDO90">'[1]C2.2.18'!#REF!</definedName>
    <definedName name="_________MUN50" localSheetId="11">#REF!</definedName>
    <definedName name="_________MUN50" localSheetId="13">#REF!</definedName>
    <definedName name="_________MUN50" localSheetId="14">#REF!</definedName>
    <definedName name="_________MUN50" localSheetId="17">#REF!</definedName>
    <definedName name="_________MUN50" localSheetId="18">#REF!</definedName>
    <definedName name="_________MUN50" localSheetId="28">#REF!</definedName>
    <definedName name="_________MUN50" localSheetId="29">#REF!</definedName>
    <definedName name="_________MUN50" localSheetId="31">#REF!</definedName>
    <definedName name="_________MUN50" localSheetId="32">#REF!</definedName>
    <definedName name="_________MUN50" localSheetId="5">#REF!</definedName>
    <definedName name="_________MUN50" localSheetId="10">#REF!</definedName>
    <definedName name="_________MUN50">#REF!</definedName>
    <definedName name="_________MUN60" localSheetId="11">'[1]C2.2.18'!#REF!</definedName>
    <definedName name="_________MUN60" localSheetId="13">'[1]C2.2.18'!#REF!</definedName>
    <definedName name="_________MUN60" localSheetId="14">'[1]C2.2.18'!#REF!</definedName>
    <definedName name="_________MUN60" localSheetId="17">'[1]C2.2.18'!#REF!</definedName>
    <definedName name="_________MUN60" localSheetId="18">'[1]C2.2.18'!#REF!</definedName>
    <definedName name="_________MUN60" localSheetId="28">'[1]C2.2.18'!#REF!</definedName>
    <definedName name="_________MUN60" localSheetId="29">'[1]C2.2.18'!#REF!</definedName>
    <definedName name="_________MUN60" localSheetId="32">'[1]C2.2.18'!#REF!</definedName>
    <definedName name="_________MUN60" localSheetId="5">'[1]C2.2.18'!#REF!</definedName>
    <definedName name="_________MUN60" localSheetId="10">'[1]C2.2.18'!#REF!</definedName>
    <definedName name="_________MUN60">'[1]C2.2.18'!#REF!</definedName>
    <definedName name="_________MUN70" localSheetId="11">'[1]C2.2.18'!#REF!</definedName>
    <definedName name="_________MUN70" localSheetId="13">'[1]C2.2.18'!#REF!</definedName>
    <definedName name="_________MUN70" localSheetId="14">'[1]C2.2.18'!#REF!</definedName>
    <definedName name="_________MUN70" localSheetId="17">'[1]C2.2.18'!#REF!</definedName>
    <definedName name="_________MUN70" localSheetId="18">'[1]C2.2.18'!#REF!</definedName>
    <definedName name="_________MUN70" localSheetId="28">'[1]C2.2.18'!#REF!</definedName>
    <definedName name="_________MUN70" localSheetId="29">'[1]C2.2.18'!#REF!</definedName>
    <definedName name="_________MUN70" localSheetId="32">'[1]C2.2.18'!#REF!</definedName>
    <definedName name="_________MUN70" localSheetId="5">'[1]C2.2.18'!#REF!</definedName>
    <definedName name="_________MUN70" localSheetId="10">'[1]C2.2.18'!#REF!</definedName>
    <definedName name="_________MUN70">'[1]C2.2.18'!#REF!</definedName>
    <definedName name="_________MUN80" localSheetId="11">'[1]C2.2.18'!#REF!</definedName>
    <definedName name="_________MUN80" localSheetId="13">'[1]C2.2.18'!#REF!</definedName>
    <definedName name="_________MUN80" localSheetId="14">'[1]C2.2.18'!#REF!</definedName>
    <definedName name="_________MUN80" localSheetId="17">'[1]C2.2.18'!#REF!</definedName>
    <definedName name="_________MUN80" localSheetId="18">'[1]C2.2.18'!#REF!</definedName>
    <definedName name="_________MUN80" localSheetId="28">'[1]C2.2.18'!#REF!</definedName>
    <definedName name="_________MUN80" localSheetId="29">'[1]C2.2.18'!#REF!</definedName>
    <definedName name="_________MUN80" localSheetId="32">'[1]C2.2.18'!#REF!</definedName>
    <definedName name="_________MUN80" localSheetId="5">'[1]C2.2.18'!#REF!</definedName>
    <definedName name="_________MUN80" localSheetId="10">'[1]C2.2.18'!#REF!</definedName>
    <definedName name="_________MUN80">'[1]C2.2.18'!#REF!</definedName>
    <definedName name="_________MUN90" localSheetId="11">'[1]C2.2.18'!#REF!</definedName>
    <definedName name="_________MUN90" localSheetId="13">'[1]C2.2.18'!#REF!</definedName>
    <definedName name="_________MUN90" localSheetId="14">'[1]C2.2.18'!#REF!</definedName>
    <definedName name="_________MUN90" localSheetId="17">'[1]C2.2.18'!#REF!</definedName>
    <definedName name="_________MUN90" localSheetId="18">'[1]C2.2.18'!#REF!</definedName>
    <definedName name="_________MUN90" localSheetId="28">'[1]C2.2.18'!#REF!</definedName>
    <definedName name="_________MUN90" localSheetId="29">'[1]C2.2.18'!#REF!</definedName>
    <definedName name="_________MUN90" localSheetId="32">'[1]C2.2.18'!#REF!</definedName>
    <definedName name="_________MUN90" localSheetId="5">'[1]C2.2.18'!#REF!</definedName>
    <definedName name="_________MUN90" localSheetId="10">'[1]C2.2.18'!#REF!</definedName>
    <definedName name="_________MUN90">'[1]C2.2.18'!#REF!</definedName>
    <definedName name="_________pie1" localSheetId="11">#REF!</definedName>
    <definedName name="_________pie1" localSheetId="13">#REF!</definedName>
    <definedName name="_________pie1" localSheetId="14">#REF!</definedName>
    <definedName name="_________pie1" localSheetId="17">#REF!</definedName>
    <definedName name="_________pie1" localSheetId="18">#REF!</definedName>
    <definedName name="_________pie1" localSheetId="28">#REF!</definedName>
    <definedName name="_________pie1" localSheetId="29">#REF!</definedName>
    <definedName name="_________pie1" localSheetId="31">#REF!</definedName>
    <definedName name="_________pie1" localSheetId="32">#REF!</definedName>
    <definedName name="_________pie1" localSheetId="5">#REF!</definedName>
    <definedName name="_________pie1" localSheetId="10">#REF!</definedName>
    <definedName name="_________pie1">#REF!</definedName>
    <definedName name="_________pie2" localSheetId="11">#REF!</definedName>
    <definedName name="_________pie2" localSheetId="13">#REF!</definedName>
    <definedName name="_________pie2" localSheetId="14">#REF!</definedName>
    <definedName name="_________pie2" localSheetId="17">#REF!</definedName>
    <definedName name="_________pie2" localSheetId="18">#REF!</definedName>
    <definedName name="_________pie2" localSheetId="28">#REF!</definedName>
    <definedName name="_________pie2" localSheetId="29">#REF!</definedName>
    <definedName name="_________pie2" localSheetId="31">#REF!</definedName>
    <definedName name="_________pie2" localSheetId="32">#REF!</definedName>
    <definedName name="_________pie2" localSheetId="5">#REF!</definedName>
    <definedName name="_________pie2" localSheetId="10">#REF!</definedName>
    <definedName name="_________pie2">#REF!</definedName>
    <definedName name="_________pie3" localSheetId="11">#REF!</definedName>
    <definedName name="_________pie3" localSheetId="13">#REF!</definedName>
    <definedName name="_________pie3" localSheetId="14">#REF!</definedName>
    <definedName name="_________pie3" localSheetId="17">#REF!</definedName>
    <definedName name="_________pie3" localSheetId="18">#REF!</definedName>
    <definedName name="_________pie3" localSheetId="28">#REF!</definedName>
    <definedName name="_________pie3" localSheetId="29">#REF!</definedName>
    <definedName name="_________pie3" localSheetId="31">#REF!</definedName>
    <definedName name="_________pie3" localSheetId="32">#REF!</definedName>
    <definedName name="_________pie3" localSheetId="5">#REF!</definedName>
    <definedName name="_________pie3" localSheetId="10">#REF!</definedName>
    <definedName name="_________pie3">#REF!</definedName>
    <definedName name="________EDO50" localSheetId="11">#REF!</definedName>
    <definedName name="________EDO50" localSheetId="13">#REF!</definedName>
    <definedName name="________EDO50" localSheetId="14">#REF!</definedName>
    <definedName name="________EDO50" localSheetId="17">#REF!</definedName>
    <definedName name="________EDO50" localSheetId="18">#REF!</definedName>
    <definedName name="________EDO50" localSheetId="28">#REF!</definedName>
    <definedName name="________EDO50" localSheetId="29">#REF!</definedName>
    <definedName name="________EDO50" localSheetId="31">#REF!</definedName>
    <definedName name="________EDO50" localSheetId="32">#REF!</definedName>
    <definedName name="________EDO50" localSheetId="5">#REF!</definedName>
    <definedName name="________EDO50" localSheetId="10">#REF!</definedName>
    <definedName name="________EDO50">#REF!</definedName>
    <definedName name="________EDO60" localSheetId="11">'[1]C2.2.18'!#REF!</definedName>
    <definedName name="________EDO60" localSheetId="13">'[1]C2.2.18'!#REF!</definedName>
    <definedName name="________EDO60" localSheetId="14">'[1]C2.2.18'!#REF!</definedName>
    <definedName name="________EDO60" localSheetId="17">'[1]C2.2.18'!#REF!</definedName>
    <definedName name="________EDO60" localSheetId="18">'[1]C2.2.18'!#REF!</definedName>
    <definedName name="________EDO60" localSheetId="28">'[1]C2.2.18'!#REF!</definedName>
    <definedName name="________EDO60" localSheetId="29">'[1]C2.2.18'!#REF!</definedName>
    <definedName name="________EDO60" localSheetId="32">'[1]C2.2.18'!#REF!</definedName>
    <definedName name="________EDO60" localSheetId="5">'[1]C2.2.18'!#REF!</definedName>
    <definedName name="________EDO60" localSheetId="10">'[1]C2.2.18'!#REF!</definedName>
    <definedName name="________EDO60">'[1]C2.2.18'!#REF!</definedName>
    <definedName name="________EDO70" localSheetId="11">'[1]C2.2.18'!#REF!</definedName>
    <definedName name="________EDO70" localSheetId="13">'[1]C2.2.18'!#REF!</definedName>
    <definedName name="________EDO70" localSheetId="14">'[1]C2.2.18'!#REF!</definedName>
    <definedName name="________EDO70" localSheetId="17">'[1]C2.2.18'!#REF!</definedName>
    <definedName name="________EDO70" localSheetId="18">'[1]C2.2.18'!#REF!</definedName>
    <definedName name="________EDO70" localSheetId="28">'[1]C2.2.18'!#REF!</definedName>
    <definedName name="________EDO70" localSheetId="29">'[1]C2.2.18'!#REF!</definedName>
    <definedName name="________EDO70" localSheetId="32">'[1]C2.2.18'!#REF!</definedName>
    <definedName name="________EDO70" localSheetId="5">'[1]C2.2.18'!#REF!</definedName>
    <definedName name="________EDO70" localSheetId="10">'[1]C2.2.18'!#REF!</definedName>
    <definedName name="________EDO70">'[1]C2.2.18'!#REF!</definedName>
    <definedName name="________EDO80" localSheetId="11">'[1]C2.2.18'!#REF!</definedName>
    <definedName name="________EDO80" localSheetId="13">'[1]C2.2.18'!#REF!</definedName>
    <definedName name="________EDO80" localSheetId="14">'[1]C2.2.18'!#REF!</definedName>
    <definedName name="________EDO80" localSheetId="17">'[1]C2.2.18'!#REF!</definedName>
    <definedName name="________EDO80" localSheetId="18">'[1]C2.2.18'!#REF!</definedName>
    <definedName name="________EDO80" localSheetId="28">'[1]C2.2.18'!#REF!</definedName>
    <definedName name="________EDO80" localSheetId="29">'[1]C2.2.18'!#REF!</definedName>
    <definedName name="________EDO80" localSheetId="32">'[1]C2.2.18'!#REF!</definedName>
    <definedName name="________EDO80" localSheetId="5">'[1]C2.2.18'!#REF!</definedName>
    <definedName name="________EDO80" localSheetId="10">'[1]C2.2.18'!#REF!</definedName>
    <definedName name="________EDO80">'[1]C2.2.18'!#REF!</definedName>
    <definedName name="________EDO90" localSheetId="11">'[1]C2.2.18'!#REF!</definedName>
    <definedName name="________EDO90" localSheetId="13">'[1]C2.2.18'!#REF!</definedName>
    <definedName name="________EDO90" localSheetId="14">'[1]C2.2.18'!#REF!</definedName>
    <definedName name="________EDO90" localSheetId="17">'[1]C2.2.18'!#REF!</definedName>
    <definedName name="________EDO90" localSheetId="18">'[1]C2.2.18'!#REF!</definedName>
    <definedName name="________EDO90" localSheetId="28">'[1]C2.2.18'!#REF!</definedName>
    <definedName name="________EDO90" localSheetId="29">'[1]C2.2.18'!#REF!</definedName>
    <definedName name="________EDO90" localSheetId="32">'[1]C2.2.18'!#REF!</definedName>
    <definedName name="________EDO90" localSheetId="5">'[1]C2.2.18'!#REF!</definedName>
    <definedName name="________EDO90" localSheetId="10">'[1]C2.2.18'!#REF!</definedName>
    <definedName name="________EDO90">'[1]C2.2.18'!#REF!</definedName>
    <definedName name="________MUN50" localSheetId="11">#REF!</definedName>
    <definedName name="________MUN50" localSheetId="13">#REF!</definedName>
    <definedName name="________MUN50" localSheetId="14">#REF!</definedName>
    <definedName name="________MUN50" localSheetId="17">#REF!</definedName>
    <definedName name="________MUN50" localSheetId="18">#REF!</definedName>
    <definedName name="________MUN50" localSheetId="28">#REF!</definedName>
    <definedName name="________MUN50" localSheetId="29">#REF!</definedName>
    <definedName name="________MUN50" localSheetId="31">#REF!</definedName>
    <definedName name="________MUN50" localSheetId="32">#REF!</definedName>
    <definedName name="________MUN50" localSheetId="5">#REF!</definedName>
    <definedName name="________MUN50" localSheetId="10">#REF!</definedName>
    <definedName name="________MUN50">#REF!</definedName>
    <definedName name="________MUN60" localSheetId="11">'[1]C2.2.18'!#REF!</definedName>
    <definedName name="________MUN60" localSheetId="13">'[1]C2.2.18'!#REF!</definedName>
    <definedName name="________MUN60" localSheetId="14">'[1]C2.2.18'!#REF!</definedName>
    <definedName name="________MUN60" localSheetId="17">'[1]C2.2.18'!#REF!</definedName>
    <definedName name="________MUN60" localSheetId="18">'[1]C2.2.18'!#REF!</definedName>
    <definedName name="________MUN60" localSheetId="28">'[1]C2.2.18'!#REF!</definedName>
    <definedName name="________MUN60" localSheetId="29">'[1]C2.2.18'!#REF!</definedName>
    <definedName name="________MUN60" localSheetId="32">'[1]C2.2.18'!#REF!</definedName>
    <definedName name="________MUN60" localSheetId="5">'[1]C2.2.18'!#REF!</definedName>
    <definedName name="________MUN60" localSheetId="10">'[1]C2.2.18'!#REF!</definedName>
    <definedName name="________MUN60">'[1]C2.2.18'!#REF!</definedName>
    <definedName name="________MUN70" localSheetId="11">'[1]C2.2.18'!#REF!</definedName>
    <definedName name="________MUN70" localSheetId="13">'[1]C2.2.18'!#REF!</definedName>
    <definedName name="________MUN70" localSheetId="14">'[1]C2.2.18'!#REF!</definedName>
    <definedName name="________MUN70" localSheetId="17">'[1]C2.2.18'!#REF!</definedName>
    <definedName name="________MUN70" localSheetId="18">'[1]C2.2.18'!#REF!</definedName>
    <definedName name="________MUN70" localSheetId="28">'[1]C2.2.18'!#REF!</definedName>
    <definedName name="________MUN70" localSheetId="29">'[1]C2.2.18'!#REF!</definedName>
    <definedName name="________MUN70" localSheetId="32">'[1]C2.2.18'!#REF!</definedName>
    <definedName name="________MUN70" localSheetId="5">'[1]C2.2.18'!#REF!</definedName>
    <definedName name="________MUN70" localSheetId="10">'[1]C2.2.18'!#REF!</definedName>
    <definedName name="________MUN70">'[1]C2.2.18'!#REF!</definedName>
    <definedName name="________MUN80" localSheetId="11">'[1]C2.2.18'!#REF!</definedName>
    <definedName name="________MUN80" localSheetId="13">'[1]C2.2.18'!#REF!</definedName>
    <definedName name="________MUN80" localSheetId="14">'[1]C2.2.18'!#REF!</definedName>
    <definedName name="________MUN80" localSheetId="17">'[1]C2.2.18'!#REF!</definedName>
    <definedName name="________MUN80" localSheetId="18">'[1]C2.2.18'!#REF!</definedName>
    <definedName name="________MUN80" localSheetId="28">'[1]C2.2.18'!#REF!</definedName>
    <definedName name="________MUN80" localSheetId="29">'[1]C2.2.18'!#REF!</definedName>
    <definedName name="________MUN80" localSheetId="32">'[1]C2.2.18'!#REF!</definedName>
    <definedName name="________MUN80" localSheetId="5">'[1]C2.2.18'!#REF!</definedName>
    <definedName name="________MUN80" localSheetId="10">'[1]C2.2.18'!#REF!</definedName>
    <definedName name="________MUN80">'[1]C2.2.18'!#REF!</definedName>
    <definedName name="________MUN90" localSheetId="11">'[1]C2.2.18'!#REF!</definedName>
    <definedName name="________MUN90" localSheetId="13">'[1]C2.2.18'!#REF!</definedName>
    <definedName name="________MUN90" localSheetId="14">'[1]C2.2.18'!#REF!</definedName>
    <definedName name="________MUN90" localSheetId="17">'[1]C2.2.18'!#REF!</definedName>
    <definedName name="________MUN90" localSheetId="18">'[1]C2.2.18'!#REF!</definedName>
    <definedName name="________MUN90" localSheetId="28">'[1]C2.2.18'!#REF!</definedName>
    <definedName name="________MUN90" localSheetId="29">'[1]C2.2.18'!#REF!</definedName>
    <definedName name="________MUN90" localSheetId="32">'[1]C2.2.18'!#REF!</definedName>
    <definedName name="________MUN90" localSheetId="5">'[1]C2.2.18'!#REF!</definedName>
    <definedName name="________MUN90" localSheetId="10">'[1]C2.2.18'!#REF!</definedName>
    <definedName name="________MUN90">'[1]C2.2.18'!#REF!</definedName>
    <definedName name="________pie1" localSheetId="11">#REF!</definedName>
    <definedName name="________pie1" localSheetId="13">#REF!</definedName>
    <definedName name="________pie1" localSheetId="14">#REF!</definedName>
    <definedName name="________pie1" localSheetId="17">#REF!</definedName>
    <definedName name="________pie1" localSheetId="18">#REF!</definedName>
    <definedName name="________pie1" localSheetId="28">#REF!</definedName>
    <definedName name="________pie1" localSheetId="29">#REF!</definedName>
    <definedName name="________pie1" localSheetId="31">#REF!</definedName>
    <definedName name="________pie1" localSheetId="32">#REF!</definedName>
    <definedName name="________pie1" localSheetId="5">#REF!</definedName>
    <definedName name="________pie1" localSheetId="10">#REF!</definedName>
    <definedName name="________pie1">#REF!</definedName>
    <definedName name="________pie2" localSheetId="11">#REF!</definedName>
    <definedName name="________pie2" localSheetId="13">#REF!</definedName>
    <definedName name="________pie2" localSheetId="14">#REF!</definedName>
    <definedName name="________pie2" localSheetId="17">#REF!</definedName>
    <definedName name="________pie2" localSheetId="18">#REF!</definedName>
    <definedName name="________pie2" localSheetId="28">#REF!</definedName>
    <definedName name="________pie2" localSheetId="29">#REF!</definedName>
    <definedName name="________pie2" localSheetId="31">#REF!</definedName>
    <definedName name="________pie2" localSheetId="32">#REF!</definedName>
    <definedName name="________pie2" localSheetId="5">#REF!</definedName>
    <definedName name="________pie2" localSheetId="10">#REF!</definedName>
    <definedName name="________pie2">#REF!</definedName>
    <definedName name="________pie3" localSheetId="11">#REF!</definedName>
    <definedName name="________pie3" localSheetId="13">#REF!</definedName>
    <definedName name="________pie3" localSheetId="14">#REF!</definedName>
    <definedName name="________pie3" localSheetId="17">#REF!</definedName>
    <definedName name="________pie3" localSheetId="18">#REF!</definedName>
    <definedName name="________pie3" localSheetId="28">#REF!</definedName>
    <definedName name="________pie3" localSheetId="29">#REF!</definedName>
    <definedName name="________pie3" localSheetId="31">#REF!</definedName>
    <definedName name="________pie3" localSheetId="32">#REF!</definedName>
    <definedName name="________pie3" localSheetId="5">#REF!</definedName>
    <definedName name="________pie3" localSheetId="10">#REF!</definedName>
    <definedName name="________pie3">#REF!</definedName>
    <definedName name="_______EDO50" localSheetId="11">#REF!</definedName>
    <definedName name="_______EDO50" localSheetId="13">#REF!</definedName>
    <definedName name="_______EDO50" localSheetId="14">#REF!</definedName>
    <definedName name="_______EDO50" localSheetId="17">#REF!</definedName>
    <definedName name="_______EDO50" localSheetId="18">#REF!</definedName>
    <definedName name="_______EDO50" localSheetId="28">#REF!</definedName>
    <definedName name="_______EDO50" localSheetId="29">#REF!</definedName>
    <definedName name="_______EDO50" localSheetId="31">#REF!</definedName>
    <definedName name="_______EDO50" localSheetId="32">#REF!</definedName>
    <definedName name="_______EDO50" localSheetId="5">#REF!</definedName>
    <definedName name="_______EDO50" localSheetId="10">#REF!</definedName>
    <definedName name="_______EDO50">#REF!</definedName>
    <definedName name="_______EDO60" localSheetId="11">'[1]C2.2.18'!#REF!</definedName>
    <definedName name="_______EDO60" localSheetId="13">'[1]C2.2.18'!#REF!</definedName>
    <definedName name="_______EDO60" localSheetId="14">'[1]C2.2.18'!#REF!</definedName>
    <definedName name="_______EDO60" localSheetId="17">'[1]C2.2.18'!#REF!</definedName>
    <definedName name="_______EDO60" localSheetId="18">'[1]C2.2.18'!#REF!</definedName>
    <definedName name="_______EDO60" localSheetId="28">'[1]C2.2.18'!#REF!</definedName>
    <definedName name="_______EDO60" localSheetId="29">'[1]C2.2.18'!#REF!</definedName>
    <definedName name="_______EDO60" localSheetId="32">'[1]C2.2.18'!#REF!</definedName>
    <definedName name="_______EDO60" localSheetId="5">'[1]C2.2.18'!#REF!</definedName>
    <definedName name="_______EDO60" localSheetId="10">'[1]C2.2.18'!#REF!</definedName>
    <definedName name="_______EDO60">'[1]C2.2.18'!#REF!</definedName>
    <definedName name="_______EDO70" localSheetId="11">'[1]C2.2.18'!#REF!</definedName>
    <definedName name="_______EDO70" localSheetId="13">'[1]C2.2.18'!#REF!</definedName>
    <definedName name="_______EDO70" localSheetId="14">'[1]C2.2.18'!#REF!</definedName>
    <definedName name="_______EDO70" localSheetId="17">'[1]C2.2.18'!#REF!</definedName>
    <definedName name="_______EDO70" localSheetId="18">'[1]C2.2.18'!#REF!</definedName>
    <definedName name="_______EDO70" localSheetId="28">'[1]C2.2.18'!#REF!</definedName>
    <definedName name="_______EDO70" localSheetId="29">'[1]C2.2.18'!#REF!</definedName>
    <definedName name="_______EDO70" localSheetId="32">'[1]C2.2.18'!#REF!</definedName>
    <definedName name="_______EDO70" localSheetId="5">'[1]C2.2.18'!#REF!</definedName>
    <definedName name="_______EDO70" localSheetId="10">'[1]C2.2.18'!#REF!</definedName>
    <definedName name="_______EDO70">'[1]C2.2.18'!#REF!</definedName>
    <definedName name="_______EDO80" localSheetId="11">'[1]C2.2.18'!#REF!</definedName>
    <definedName name="_______EDO80" localSheetId="13">'[1]C2.2.18'!#REF!</definedName>
    <definedName name="_______EDO80" localSheetId="14">'[1]C2.2.18'!#REF!</definedName>
    <definedName name="_______EDO80" localSheetId="17">'[1]C2.2.18'!#REF!</definedName>
    <definedName name="_______EDO80" localSheetId="18">'[1]C2.2.18'!#REF!</definedName>
    <definedName name="_______EDO80" localSheetId="28">'[1]C2.2.18'!#REF!</definedName>
    <definedName name="_______EDO80" localSheetId="29">'[1]C2.2.18'!#REF!</definedName>
    <definedName name="_______EDO80" localSheetId="32">'[1]C2.2.18'!#REF!</definedName>
    <definedName name="_______EDO80" localSheetId="5">'[1]C2.2.18'!#REF!</definedName>
    <definedName name="_______EDO80" localSheetId="10">'[1]C2.2.18'!#REF!</definedName>
    <definedName name="_______EDO80">'[1]C2.2.18'!#REF!</definedName>
    <definedName name="_______EDO90" localSheetId="11">'[1]C2.2.18'!#REF!</definedName>
    <definedName name="_______EDO90" localSheetId="13">'[1]C2.2.18'!#REF!</definedName>
    <definedName name="_______EDO90" localSheetId="14">'[1]C2.2.18'!#REF!</definedName>
    <definedName name="_______EDO90" localSheetId="17">'[1]C2.2.18'!#REF!</definedName>
    <definedName name="_______EDO90" localSheetId="18">'[1]C2.2.18'!#REF!</definedName>
    <definedName name="_______EDO90" localSheetId="28">'[1]C2.2.18'!#REF!</definedName>
    <definedName name="_______EDO90" localSheetId="29">'[1]C2.2.18'!#REF!</definedName>
    <definedName name="_______EDO90" localSheetId="32">'[1]C2.2.18'!#REF!</definedName>
    <definedName name="_______EDO90" localSheetId="5">'[1]C2.2.18'!#REF!</definedName>
    <definedName name="_______EDO90" localSheetId="10">'[1]C2.2.18'!#REF!</definedName>
    <definedName name="_______EDO90">'[1]C2.2.18'!#REF!</definedName>
    <definedName name="_______MUN50" localSheetId="11">#REF!</definedName>
    <definedName name="_______MUN50" localSheetId="13">#REF!</definedName>
    <definedName name="_______MUN50" localSheetId="14">#REF!</definedName>
    <definedName name="_______MUN50" localSheetId="17">#REF!</definedName>
    <definedName name="_______MUN50" localSheetId="18">#REF!</definedName>
    <definedName name="_______MUN50" localSheetId="28">#REF!</definedName>
    <definedName name="_______MUN50" localSheetId="29">#REF!</definedName>
    <definedName name="_______MUN50" localSheetId="31">#REF!</definedName>
    <definedName name="_______MUN50" localSheetId="32">#REF!</definedName>
    <definedName name="_______MUN50" localSheetId="5">#REF!</definedName>
    <definedName name="_______MUN50" localSheetId="10">#REF!</definedName>
    <definedName name="_______MUN50">#REF!</definedName>
    <definedName name="_______MUN60" localSheetId="11">'[1]C2.2.18'!#REF!</definedName>
    <definedName name="_______MUN60" localSheetId="13">'[1]C2.2.18'!#REF!</definedName>
    <definedName name="_______MUN60" localSheetId="14">'[1]C2.2.18'!#REF!</definedName>
    <definedName name="_______MUN60" localSheetId="17">'[1]C2.2.18'!#REF!</definedName>
    <definedName name="_______MUN60" localSheetId="18">'[1]C2.2.18'!#REF!</definedName>
    <definedName name="_______MUN60" localSheetId="28">'[1]C2.2.18'!#REF!</definedName>
    <definedName name="_______MUN60" localSheetId="29">'[1]C2.2.18'!#REF!</definedName>
    <definedName name="_______MUN60" localSheetId="32">'[1]C2.2.18'!#REF!</definedName>
    <definedName name="_______MUN60" localSheetId="5">'[1]C2.2.18'!#REF!</definedName>
    <definedName name="_______MUN60" localSheetId="10">'[1]C2.2.18'!#REF!</definedName>
    <definedName name="_______MUN60">'[1]C2.2.18'!#REF!</definedName>
    <definedName name="_______MUN70" localSheetId="11">'[1]C2.2.18'!#REF!</definedName>
    <definedName name="_______MUN70" localSheetId="13">'[1]C2.2.18'!#REF!</definedName>
    <definedName name="_______MUN70" localSheetId="14">'[1]C2.2.18'!#REF!</definedName>
    <definedName name="_______MUN70" localSheetId="17">'[1]C2.2.18'!#REF!</definedName>
    <definedName name="_______MUN70" localSheetId="18">'[1]C2.2.18'!#REF!</definedName>
    <definedName name="_______MUN70" localSheetId="28">'[1]C2.2.18'!#REF!</definedName>
    <definedName name="_______MUN70" localSheetId="29">'[1]C2.2.18'!#REF!</definedName>
    <definedName name="_______MUN70" localSheetId="32">'[1]C2.2.18'!#REF!</definedName>
    <definedName name="_______MUN70" localSheetId="5">'[1]C2.2.18'!#REF!</definedName>
    <definedName name="_______MUN70" localSheetId="10">'[1]C2.2.18'!#REF!</definedName>
    <definedName name="_______MUN70">'[1]C2.2.18'!#REF!</definedName>
    <definedName name="_______MUN80" localSheetId="11">'[1]C2.2.18'!#REF!</definedName>
    <definedName name="_______MUN80" localSheetId="13">'[1]C2.2.18'!#REF!</definedName>
    <definedName name="_______MUN80" localSheetId="14">'[1]C2.2.18'!#REF!</definedName>
    <definedName name="_______MUN80" localSheetId="17">'[1]C2.2.18'!#REF!</definedName>
    <definedName name="_______MUN80" localSheetId="18">'[1]C2.2.18'!#REF!</definedName>
    <definedName name="_______MUN80" localSheetId="28">'[1]C2.2.18'!#REF!</definedName>
    <definedName name="_______MUN80" localSheetId="29">'[1]C2.2.18'!#REF!</definedName>
    <definedName name="_______MUN80" localSheetId="32">'[1]C2.2.18'!#REF!</definedName>
    <definedName name="_______MUN80" localSheetId="5">'[1]C2.2.18'!#REF!</definedName>
    <definedName name="_______MUN80" localSheetId="10">'[1]C2.2.18'!#REF!</definedName>
    <definedName name="_______MUN80">'[1]C2.2.18'!#REF!</definedName>
    <definedName name="_______MUN90" localSheetId="11">'[1]C2.2.18'!#REF!</definedName>
    <definedName name="_______MUN90" localSheetId="13">'[1]C2.2.18'!#REF!</definedName>
    <definedName name="_______MUN90" localSheetId="14">'[1]C2.2.18'!#REF!</definedName>
    <definedName name="_______MUN90" localSheetId="17">'[1]C2.2.18'!#REF!</definedName>
    <definedName name="_______MUN90" localSheetId="18">'[1]C2.2.18'!#REF!</definedName>
    <definedName name="_______MUN90" localSheetId="28">'[1]C2.2.18'!#REF!</definedName>
    <definedName name="_______MUN90" localSheetId="29">'[1]C2.2.18'!#REF!</definedName>
    <definedName name="_______MUN90" localSheetId="32">'[1]C2.2.18'!#REF!</definedName>
    <definedName name="_______MUN90" localSheetId="5">'[1]C2.2.18'!#REF!</definedName>
    <definedName name="_______MUN90" localSheetId="10">'[1]C2.2.18'!#REF!</definedName>
    <definedName name="_______MUN90">'[1]C2.2.18'!#REF!</definedName>
    <definedName name="_______pie1" localSheetId="11">#REF!</definedName>
    <definedName name="_______pie1" localSheetId="13">#REF!</definedName>
    <definedName name="_______pie1" localSheetId="14">#REF!</definedName>
    <definedName name="_______pie1" localSheetId="17">#REF!</definedName>
    <definedName name="_______pie1" localSheetId="18">#REF!</definedName>
    <definedName name="_______pie1" localSheetId="28">#REF!</definedName>
    <definedName name="_______pie1" localSheetId="29">#REF!</definedName>
    <definedName name="_______pie1" localSheetId="31">#REF!</definedName>
    <definedName name="_______pie1" localSheetId="32">#REF!</definedName>
    <definedName name="_______pie1" localSheetId="5">#REF!</definedName>
    <definedName name="_______pie1" localSheetId="10">#REF!</definedName>
    <definedName name="_______pie1">#REF!</definedName>
    <definedName name="_______pie2" localSheetId="11">#REF!</definedName>
    <definedName name="_______pie2" localSheetId="13">#REF!</definedName>
    <definedName name="_______pie2" localSheetId="14">#REF!</definedName>
    <definedName name="_______pie2" localSheetId="17">#REF!</definedName>
    <definedName name="_______pie2" localSheetId="18">#REF!</definedName>
    <definedName name="_______pie2" localSheetId="28">#REF!</definedName>
    <definedName name="_______pie2" localSheetId="29">#REF!</definedName>
    <definedName name="_______pie2" localSheetId="31">#REF!</definedName>
    <definedName name="_______pie2" localSheetId="32">#REF!</definedName>
    <definedName name="_______pie2" localSheetId="5">#REF!</definedName>
    <definedName name="_______pie2" localSheetId="10">#REF!</definedName>
    <definedName name="_______pie2">#REF!</definedName>
    <definedName name="_______pie3" localSheetId="11">#REF!</definedName>
    <definedName name="_______pie3" localSheetId="13">#REF!</definedName>
    <definedName name="_______pie3" localSheetId="14">#REF!</definedName>
    <definedName name="_______pie3" localSheetId="17">#REF!</definedName>
    <definedName name="_______pie3" localSheetId="18">#REF!</definedName>
    <definedName name="_______pie3" localSheetId="28">#REF!</definedName>
    <definedName name="_______pie3" localSheetId="29">#REF!</definedName>
    <definedName name="_______pie3" localSheetId="31">#REF!</definedName>
    <definedName name="_______pie3" localSheetId="32">#REF!</definedName>
    <definedName name="_______pie3" localSheetId="5">#REF!</definedName>
    <definedName name="_______pie3" localSheetId="10">#REF!</definedName>
    <definedName name="_______pie3">#REF!</definedName>
    <definedName name="______EDO50" localSheetId="11">#REF!</definedName>
    <definedName name="______EDO50" localSheetId="13">#REF!</definedName>
    <definedName name="______EDO50" localSheetId="14">#REF!</definedName>
    <definedName name="______EDO50" localSheetId="17">#REF!</definedName>
    <definedName name="______EDO50" localSheetId="18">#REF!</definedName>
    <definedName name="______EDO50" localSheetId="28">#REF!</definedName>
    <definedName name="______EDO50" localSheetId="29">#REF!</definedName>
    <definedName name="______EDO50" localSheetId="31">#REF!</definedName>
    <definedName name="______EDO50" localSheetId="32">#REF!</definedName>
    <definedName name="______EDO50" localSheetId="5">#REF!</definedName>
    <definedName name="______EDO50" localSheetId="10">#REF!</definedName>
    <definedName name="______EDO50">#REF!</definedName>
    <definedName name="______EDO60" localSheetId="11">'[1]C2.2.18'!#REF!</definedName>
    <definedName name="______EDO60" localSheetId="13">'[1]C2.2.18'!#REF!</definedName>
    <definedName name="______EDO60" localSheetId="14">'[1]C2.2.18'!#REF!</definedName>
    <definedName name="______EDO60" localSheetId="17">'[1]C2.2.18'!#REF!</definedName>
    <definedName name="______EDO60" localSheetId="18">'[1]C2.2.18'!#REF!</definedName>
    <definedName name="______EDO60" localSheetId="28">'[1]C2.2.18'!#REF!</definedName>
    <definedName name="______EDO60" localSheetId="29">'[1]C2.2.18'!#REF!</definedName>
    <definedName name="______EDO60" localSheetId="32">'[1]C2.2.18'!#REF!</definedName>
    <definedName name="______EDO60" localSheetId="5">'[1]C2.2.18'!#REF!</definedName>
    <definedName name="______EDO60" localSheetId="10">'[1]C2.2.18'!#REF!</definedName>
    <definedName name="______EDO60">'[1]C2.2.18'!#REF!</definedName>
    <definedName name="______EDO70" localSheetId="11">'[1]C2.2.18'!#REF!</definedName>
    <definedName name="______EDO70" localSheetId="13">'[1]C2.2.18'!#REF!</definedName>
    <definedName name="______EDO70" localSheetId="14">'[1]C2.2.18'!#REF!</definedName>
    <definedName name="______EDO70" localSheetId="17">'[1]C2.2.18'!#REF!</definedName>
    <definedName name="______EDO70" localSheetId="18">'[1]C2.2.18'!#REF!</definedName>
    <definedName name="______EDO70" localSheetId="28">'[1]C2.2.18'!#REF!</definedName>
    <definedName name="______EDO70" localSheetId="29">'[1]C2.2.18'!#REF!</definedName>
    <definedName name="______EDO70" localSheetId="32">'[1]C2.2.18'!#REF!</definedName>
    <definedName name="______EDO70" localSheetId="5">'[1]C2.2.18'!#REF!</definedName>
    <definedName name="______EDO70" localSheetId="10">'[1]C2.2.18'!#REF!</definedName>
    <definedName name="______EDO70">'[1]C2.2.18'!#REF!</definedName>
    <definedName name="______EDO80" localSheetId="11">'[1]C2.2.18'!#REF!</definedName>
    <definedName name="______EDO80" localSheetId="13">'[1]C2.2.18'!#REF!</definedName>
    <definedName name="______EDO80" localSheetId="14">'[1]C2.2.18'!#REF!</definedName>
    <definedName name="______EDO80" localSheetId="17">'[1]C2.2.18'!#REF!</definedName>
    <definedName name="______EDO80" localSheetId="18">'[1]C2.2.18'!#REF!</definedName>
    <definedName name="______EDO80" localSheetId="28">'[1]C2.2.18'!#REF!</definedName>
    <definedName name="______EDO80" localSheetId="29">'[1]C2.2.18'!#REF!</definedName>
    <definedName name="______EDO80" localSheetId="32">'[1]C2.2.18'!#REF!</definedName>
    <definedName name="______EDO80" localSheetId="5">'[1]C2.2.18'!#REF!</definedName>
    <definedName name="______EDO80" localSheetId="10">'[1]C2.2.18'!#REF!</definedName>
    <definedName name="______EDO80">'[1]C2.2.18'!#REF!</definedName>
    <definedName name="______EDO90" localSheetId="11">'[1]C2.2.18'!#REF!</definedName>
    <definedName name="______EDO90" localSheetId="13">'[1]C2.2.18'!#REF!</definedName>
    <definedName name="______EDO90" localSheetId="14">'[1]C2.2.18'!#REF!</definedName>
    <definedName name="______EDO90" localSheetId="17">'[1]C2.2.18'!#REF!</definedName>
    <definedName name="______EDO90" localSheetId="18">'[1]C2.2.18'!#REF!</definedName>
    <definedName name="______EDO90" localSheetId="28">'[1]C2.2.18'!#REF!</definedName>
    <definedName name="______EDO90" localSheetId="29">'[1]C2.2.18'!#REF!</definedName>
    <definedName name="______EDO90" localSheetId="32">'[1]C2.2.18'!#REF!</definedName>
    <definedName name="______EDO90" localSheetId="5">'[1]C2.2.18'!#REF!</definedName>
    <definedName name="______EDO90" localSheetId="10">'[1]C2.2.18'!#REF!</definedName>
    <definedName name="______EDO90">'[1]C2.2.18'!#REF!</definedName>
    <definedName name="______MUN50" localSheetId="11">#REF!</definedName>
    <definedName name="______MUN50" localSheetId="13">#REF!</definedName>
    <definedName name="______MUN50" localSheetId="14">#REF!</definedName>
    <definedName name="______MUN50" localSheetId="17">#REF!</definedName>
    <definedName name="______MUN50" localSheetId="18">#REF!</definedName>
    <definedName name="______MUN50" localSheetId="28">#REF!</definedName>
    <definedName name="______MUN50" localSheetId="29">#REF!</definedName>
    <definedName name="______MUN50" localSheetId="31">#REF!</definedName>
    <definedName name="______MUN50" localSheetId="32">#REF!</definedName>
    <definedName name="______MUN50" localSheetId="5">#REF!</definedName>
    <definedName name="______MUN50" localSheetId="10">#REF!</definedName>
    <definedName name="______MUN50">#REF!</definedName>
    <definedName name="______MUN60" localSheetId="11">'[1]C2.2.18'!#REF!</definedName>
    <definedName name="______MUN60" localSheetId="13">'[1]C2.2.18'!#REF!</definedName>
    <definedName name="______MUN60" localSheetId="14">'[1]C2.2.18'!#REF!</definedName>
    <definedName name="______MUN60" localSheetId="17">'[1]C2.2.18'!#REF!</definedName>
    <definedName name="______MUN60" localSheetId="18">'[1]C2.2.18'!#REF!</definedName>
    <definedName name="______MUN60" localSheetId="28">'[1]C2.2.18'!#REF!</definedName>
    <definedName name="______MUN60" localSheetId="29">'[1]C2.2.18'!#REF!</definedName>
    <definedName name="______MUN60" localSheetId="32">'[1]C2.2.18'!#REF!</definedName>
    <definedName name="______MUN60" localSheetId="5">'[1]C2.2.18'!#REF!</definedName>
    <definedName name="______MUN60" localSheetId="10">'[1]C2.2.18'!#REF!</definedName>
    <definedName name="______MUN60">'[1]C2.2.18'!#REF!</definedName>
    <definedName name="______MUN70" localSheetId="11">'[1]C2.2.18'!#REF!</definedName>
    <definedName name="______MUN70" localSheetId="13">'[1]C2.2.18'!#REF!</definedName>
    <definedName name="______MUN70" localSheetId="14">'[1]C2.2.18'!#REF!</definedName>
    <definedName name="______MUN70" localSheetId="17">'[1]C2.2.18'!#REF!</definedName>
    <definedName name="______MUN70" localSheetId="18">'[1]C2.2.18'!#REF!</definedName>
    <definedName name="______MUN70" localSheetId="28">'[1]C2.2.18'!#REF!</definedName>
    <definedName name="______MUN70" localSheetId="29">'[1]C2.2.18'!#REF!</definedName>
    <definedName name="______MUN70" localSheetId="32">'[1]C2.2.18'!#REF!</definedName>
    <definedName name="______MUN70" localSheetId="5">'[1]C2.2.18'!#REF!</definedName>
    <definedName name="______MUN70" localSheetId="10">'[1]C2.2.18'!#REF!</definedName>
    <definedName name="______MUN70">'[1]C2.2.18'!#REF!</definedName>
    <definedName name="______MUN80" localSheetId="11">'[1]C2.2.18'!#REF!</definedName>
    <definedName name="______MUN80" localSheetId="13">'[1]C2.2.18'!#REF!</definedName>
    <definedName name="______MUN80" localSheetId="14">'[1]C2.2.18'!#REF!</definedName>
    <definedName name="______MUN80" localSheetId="17">'[1]C2.2.18'!#REF!</definedName>
    <definedName name="______MUN80" localSheetId="18">'[1]C2.2.18'!#REF!</definedName>
    <definedName name="______MUN80" localSheetId="28">'[1]C2.2.18'!#REF!</definedName>
    <definedName name="______MUN80" localSheetId="29">'[1]C2.2.18'!#REF!</definedName>
    <definedName name="______MUN80" localSheetId="32">'[1]C2.2.18'!#REF!</definedName>
    <definedName name="______MUN80" localSheetId="5">'[1]C2.2.18'!#REF!</definedName>
    <definedName name="______MUN80" localSheetId="10">'[1]C2.2.18'!#REF!</definedName>
    <definedName name="______MUN80">'[1]C2.2.18'!#REF!</definedName>
    <definedName name="______MUN90" localSheetId="11">'[1]C2.2.18'!#REF!</definedName>
    <definedName name="______MUN90" localSheetId="13">'[1]C2.2.18'!#REF!</definedName>
    <definedName name="______MUN90" localSheetId="14">'[1]C2.2.18'!#REF!</definedName>
    <definedName name="______MUN90" localSheetId="17">'[1]C2.2.18'!#REF!</definedName>
    <definedName name="______MUN90" localSheetId="18">'[1]C2.2.18'!#REF!</definedName>
    <definedName name="______MUN90" localSheetId="28">'[1]C2.2.18'!#REF!</definedName>
    <definedName name="______MUN90" localSheetId="29">'[1]C2.2.18'!#REF!</definedName>
    <definedName name="______MUN90" localSheetId="32">'[1]C2.2.18'!#REF!</definedName>
    <definedName name="______MUN90" localSheetId="5">'[1]C2.2.18'!#REF!</definedName>
    <definedName name="______MUN90" localSheetId="10">'[1]C2.2.18'!#REF!</definedName>
    <definedName name="______MUN90">'[1]C2.2.18'!#REF!</definedName>
    <definedName name="______pie1" localSheetId="11">#REF!</definedName>
    <definedName name="______pie1" localSheetId="13">#REF!</definedName>
    <definedName name="______pie1" localSheetId="14">#REF!</definedName>
    <definedName name="______pie1" localSheetId="17">#REF!</definedName>
    <definedName name="______pie1" localSheetId="18">#REF!</definedName>
    <definedName name="______pie1" localSheetId="28">#REF!</definedName>
    <definedName name="______pie1" localSheetId="29">#REF!</definedName>
    <definedName name="______pie1" localSheetId="31">#REF!</definedName>
    <definedName name="______pie1" localSheetId="32">#REF!</definedName>
    <definedName name="______pie1" localSheetId="5">#REF!</definedName>
    <definedName name="______pie1" localSheetId="10">#REF!</definedName>
    <definedName name="______pie1">#REF!</definedName>
    <definedName name="______pie2" localSheetId="11">#REF!</definedName>
    <definedName name="______pie2" localSheetId="13">#REF!</definedName>
    <definedName name="______pie2" localSheetId="14">#REF!</definedName>
    <definedName name="______pie2" localSheetId="17">#REF!</definedName>
    <definedName name="______pie2" localSheetId="18">#REF!</definedName>
    <definedName name="______pie2" localSheetId="28">#REF!</definedName>
    <definedName name="______pie2" localSheetId="29">#REF!</definedName>
    <definedName name="______pie2" localSheetId="31">#REF!</definedName>
    <definedName name="______pie2" localSheetId="32">#REF!</definedName>
    <definedName name="______pie2" localSheetId="5">#REF!</definedName>
    <definedName name="______pie2" localSheetId="10">#REF!</definedName>
    <definedName name="______pie2">#REF!</definedName>
    <definedName name="______pie3" localSheetId="11">#REF!</definedName>
    <definedName name="______pie3" localSheetId="13">#REF!</definedName>
    <definedName name="______pie3" localSheetId="14">#REF!</definedName>
    <definedName name="______pie3" localSheetId="17">#REF!</definedName>
    <definedName name="______pie3" localSheetId="18">#REF!</definedName>
    <definedName name="______pie3" localSheetId="28">#REF!</definedName>
    <definedName name="______pie3" localSheetId="29">#REF!</definedName>
    <definedName name="______pie3" localSheetId="31">#REF!</definedName>
    <definedName name="______pie3" localSheetId="32">#REF!</definedName>
    <definedName name="______pie3" localSheetId="5">#REF!</definedName>
    <definedName name="______pie3" localSheetId="10">#REF!</definedName>
    <definedName name="______pie3">#REF!</definedName>
    <definedName name="_____EDO50" localSheetId="11">#REF!</definedName>
    <definedName name="_____EDO50" localSheetId="13">#REF!</definedName>
    <definedName name="_____EDO50" localSheetId="14">#REF!</definedName>
    <definedName name="_____EDO50" localSheetId="17">#REF!</definedName>
    <definedName name="_____EDO50" localSheetId="18">#REF!</definedName>
    <definedName name="_____EDO50" localSheetId="28">#REF!</definedName>
    <definedName name="_____EDO50" localSheetId="29">#REF!</definedName>
    <definedName name="_____EDO50" localSheetId="31">#REF!</definedName>
    <definedName name="_____EDO50" localSheetId="32">#REF!</definedName>
    <definedName name="_____EDO50" localSheetId="5">#REF!</definedName>
    <definedName name="_____EDO50" localSheetId="10">#REF!</definedName>
    <definedName name="_____EDO50">#REF!</definedName>
    <definedName name="_____EDO60" localSheetId="4">'[1]C2.2.18'!#REF!</definedName>
    <definedName name="_____EDO70" localSheetId="4">'[1]C2.2.18'!#REF!</definedName>
    <definedName name="_____EDO80" localSheetId="4">'[1]C2.2.18'!#REF!</definedName>
    <definedName name="_____EDO90" localSheetId="4">'[1]C2.2.18'!#REF!</definedName>
    <definedName name="_____MUN50" localSheetId="11">#REF!</definedName>
    <definedName name="_____MUN50" localSheetId="13">#REF!</definedName>
    <definedName name="_____MUN50" localSheetId="14">#REF!</definedName>
    <definedName name="_____MUN50" localSheetId="17">#REF!</definedName>
    <definedName name="_____MUN50" localSheetId="18">#REF!</definedName>
    <definedName name="_____MUN50" localSheetId="28">#REF!</definedName>
    <definedName name="_____MUN50" localSheetId="29">#REF!</definedName>
    <definedName name="_____MUN50" localSheetId="31">#REF!</definedName>
    <definedName name="_____MUN50" localSheetId="32">#REF!</definedName>
    <definedName name="_____MUN50" localSheetId="5">#REF!</definedName>
    <definedName name="_____MUN50" localSheetId="10">#REF!</definedName>
    <definedName name="_____MUN50">#REF!</definedName>
    <definedName name="_____MUN60" localSheetId="4">'[1]C2.2.18'!#REF!</definedName>
    <definedName name="_____MUN70" localSheetId="4">'[1]C2.2.18'!#REF!</definedName>
    <definedName name="_____MUN80" localSheetId="4">'[1]C2.2.18'!#REF!</definedName>
    <definedName name="_____MUN90" localSheetId="4">'[1]C2.2.18'!#REF!</definedName>
    <definedName name="_____pie1" localSheetId="11">#REF!</definedName>
    <definedName name="_____pie1" localSheetId="13">#REF!</definedName>
    <definedName name="_____pie1" localSheetId="14">#REF!</definedName>
    <definedName name="_____pie1" localSheetId="17">#REF!</definedName>
    <definedName name="_____pie1" localSheetId="18">#REF!</definedName>
    <definedName name="_____pie1" localSheetId="28">#REF!</definedName>
    <definedName name="_____pie1" localSheetId="29">#REF!</definedName>
    <definedName name="_____pie1" localSheetId="31">#REF!</definedName>
    <definedName name="_____pie1" localSheetId="32">#REF!</definedName>
    <definedName name="_____pie1" localSheetId="5">#REF!</definedName>
    <definedName name="_____pie1" localSheetId="10">#REF!</definedName>
    <definedName name="_____pie1">#REF!</definedName>
    <definedName name="_____pie2" localSheetId="11">#REF!</definedName>
    <definedName name="_____pie2" localSheetId="13">#REF!</definedName>
    <definedName name="_____pie2" localSheetId="14">#REF!</definedName>
    <definedName name="_____pie2" localSheetId="17">#REF!</definedName>
    <definedName name="_____pie2" localSheetId="18">#REF!</definedName>
    <definedName name="_____pie2" localSheetId="28">#REF!</definedName>
    <definedName name="_____pie2" localSheetId="29">#REF!</definedName>
    <definedName name="_____pie2" localSheetId="31">#REF!</definedName>
    <definedName name="_____pie2" localSheetId="32">#REF!</definedName>
    <definedName name="_____pie2" localSheetId="5">#REF!</definedName>
    <definedName name="_____pie2" localSheetId="10">#REF!</definedName>
    <definedName name="_____pie2">#REF!</definedName>
    <definedName name="_____pie3" localSheetId="11">#REF!</definedName>
    <definedName name="_____pie3" localSheetId="13">#REF!</definedName>
    <definedName name="_____pie3" localSheetId="14">#REF!</definedName>
    <definedName name="_____pie3" localSheetId="17">#REF!</definedName>
    <definedName name="_____pie3" localSheetId="18">#REF!</definedName>
    <definedName name="_____pie3" localSheetId="28">#REF!</definedName>
    <definedName name="_____pie3" localSheetId="29">#REF!</definedName>
    <definedName name="_____pie3" localSheetId="31">#REF!</definedName>
    <definedName name="_____pie3" localSheetId="32">#REF!</definedName>
    <definedName name="_____pie3" localSheetId="5">#REF!</definedName>
    <definedName name="_____pie3" localSheetId="10">#REF!</definedName>
    <definedName name="_____pie3">#REF!</definedName>
    <definedName name="____EDO50" localSheetId="11">#REF!</definedName>
    <definedName name="____EDO50" localSheetId="13">#REF!</definedName>
    <definedName name="____EDO50" localSheetId="14">#REF!</definedName>
    <definedName name="____EDO50" localSheetId="17">#REF!</definedName>
    <definedName name="____EDO50" localSheetId="18">#REF!</definedName>
    <definedName name="____EDO50" localSheetId="28">#REF!</definedName>
    <definedName name="____EDO50" localSheetId="29">#REF!</definedName>
    <definedName name="____EDO50" localSheetId="31">#REF!</definedName>
    <definedName name="____EDO50" localSheetId="32">#REF!</definedName>
    <definedName name="____EDO50" localSheetId="5">#REF!</definedName>
    <definedName name="____EDO50" localSheetId="10">#REF!</definedName>
    <definedName name="____EDO50">#REF!</definedName>
    <definedName name="____EDO60" localSheetId="11">'[1]C2.2.18'!#REF!</definedName>
    <definedName name="____EDO60" localSheetId="13">'[1]C2.2.18'!#REF!</definedName>
    <definedName name="____EDO60" localSheetId="14">'[1]C2.2.18'!#REF!</definedName>
    <definedName name="____EDO60" localSheetId="17">'[1]C2.2.18'!#REF!</definedName>
    <definedName name="____EDO60" localSheetId="18">'[1]C2.2.18'!#REF!</definedName>
    <definedName name="____EDO60" localSheetId="28">'[1]C2.2.18'!#REF!</definedName>
    <definedName name="____EDO60" localSheetId="29">'[1]C2.2.18'!#REF!</definedName>
    <definedName name="____EDO60" localSheetId="32">'[1]C2.2.18'!#REF!</definedName>
    <definedName name="____EDO60" localSheetId="5">'[1]C2.2.18'!#REF!</definedName>
    <definedName name="____EDO60" localSheetId="6">'[1]C2.2.18'!#REF!</definedName>
    <definedName name="____EDO60" localSheetId="10">'[1]C2.2.18'!#REF!</definedName>
    <definedName name="____EDO60">'[1]C2.2.18'!#REF!</definedName>
    <definedName name="____EDO70" localSheetId="11">'[1]C2.2.18'!#REF!</definedName>
    <definedName name="____EDO70" localSheetId="13">'[1]C2.2.18'!#REF!</definedName>
    <definedName name="____EDO70" localSheetId="14">'[1]C2.2.18'!#REF!</definedName>
    <definedName name="____EDO70" localSheetId="17">'[1]C2.2.18'!#REF!</definedName>
    <definedName name="____EDO70" localSheetId="18">'[1]C2.2.18'!#REF!</definedName>
    <definedName name="____EDO70" localSheetId="28">'[1]C2.2.18'!#REF!</definedName>
    <definedName name="____EDO70" localSheetId="29">'[1]C2.2.18'!#REF!</definedName>
    <definedName name="____EDO70" localSheetId="32">'[1]C2.2.18'!#REF!</definedName>
    <definedName name="____EDO70" localSheetId="5">'[1]C2.2.18'!#REF!</definedName>
    <definedName name="____EDO70" localSheetId="6">'[1]C2.2.18'!#REF!</definedName>
    <definedName name="____EDO70" localSheetId="10">'[1]C2.2.18'!#REF!</definedName>
    <definedName name="____EDO70">'[1]C2.2.18'!#REF!</definedName>
    <definedName name="____EDO80" localSheetId="11">'[1]C2.2.18'!#REF!</definedName>
    <definedName name="____EDO80" localSheetId="13">'[1]C2.2.18'!#REF!</definedName>
    <definedName name="____EDO80" localSheetId="14">'[1]C2.2.18'!#REF!</definedName>
    <definedName name="____EDO80" localSheetId="17">'[1]C2.2.18'!#REF!</definedName>
    <definedName name="____EDO80" localSheetId="18">'[1]C2.2.18'!#REF!</definedName>
    <definedName name="____EDO80" localSheetId="28">'[1]C2.2.18'!#REF!</definedName>
    <definedName name="____EDO80" localSheetId="29">'[1]C2.2.18'!#REF!</definedName>
    <definedName name="____EDO80" localSheetId="32">'[1]C2.2.18'!#REF!</definedName>
    <definedName name="____EDO80" localSheetId="5">'[1]C2.2.18'!#REF!</definedName>
    <definedName name="____EDO80" localSheetId="6">'[1]C2.2.18'!#REF!</definedName>
    <definedName name="____EDO80" localSheetId="10">'[1]C2.2.18'!#REF!</definedName>
    <definedName name="____EDO80">'[1]C2.2.18'!#REF!</definedName>
    <definedName name="____EDO90" localSheetId="11">'[1]C2.2.18'!#REF!</definedName>
    <definedName name="____EDO90" localSheetId="13">'[1]C2.2.18'!#REF!</definedName>
    <definedName name="____EDO90" localSheetId="14">'[1]C2.2.18'!#REF!</definedName>
    <definedName name="____EDO90" localSheetId="17">'[1]C2.2.18'!#REF!</definedName>
    <definedName name="____EDO90" localSheetId="18">'[1]C2.2.18'!#REF!</definedName>
    <definedName name="____EDO90" localSheetId="28">'[1]C2.2.18'!#REF!</definedName>
    <definedName name="____EDO90" localSheetId="29">'[1]C2.2.18'!#REF!</definedName>
    <definedName name="____EDO90" localSheetId="32">'[1]C2.2.18'!#REF!</definedName>
    <definedName name="____EDO90" localSheetId="5">'[1]C2.2.18'!#REF!</definedName>
    <definedName name="____EDO90" localSheetId="6">'[1]C2.2.18'!#REF!</definedName>
    <definedName name="____EDO90" localSheetId="10">'[1]C2.2.18'!#REF!</definedName>
    <definedName name="____EDO90">'[1]C2.2.18'!#REF!</definedName>
    <definedName name="____MUN50" localSheetId="11">#REF!</definedName>
    <definedName name="____MUN50" localSheetId="13">#REF!</definedName>
    <definedName name="____MUN50" localSheetId="14">#REF!</definedName>
    <definedName name="____MUN50" localSheetId="17">#REF!</definedName>
    <definedName name="____MUN50" localSheetId="18">#REF!</definedName>
    <definedName name="____MUN50" localSheetId="28">#REF!</definedName>
    <definedName name="____MUN50" localSheetId="29">#REF!</definedName>
    <definedName name="____MUN50" localSheetId="31">#REF!</definedName>
    <definedName name="____MUN50" localSheetId="32">#REF!</definedName>
    <definedName name="____MUN50" localSheetId="5">#REF!</definedName>
    <definedName name="____MUN50" localSheetId="10">#REF!</definedName>
    <definedName name="____MUN50">#REF!</definedName>
    <definedName name="____MUN60" localSheetId="11">'[1]C2.2.18'!#REF!</definedName>
    <definedName name="____MUN60" localSheetId="13">'[1]C2.2.18'!#REF!</definedName>
    <definedName name="____MUN60" localSheetId="14">'[1]C2.2.18'!#REF!</definedName>
    <definedName name="____MUN60" localSheetId="17">'[1]C2.2.18'!#REF!</definedName>
    <definedName name="____MUN60" localSheetId="18">'[1]C2.2.18'!#REF!</definedName>
    <definedName name="____MUN60" localSheetId="28">'[1]C2.2.18'!#REF!</definedName>
    <definedName name="____MUN60" localSheetId="29">'[1]C2.2.18'!#REF!</definedName>
    <definedName name="____MUN60" localSheetId="32">'[1]C2.2.18'!#REF!</definedName>
    <definedName name="____MUN60" localSheetId="5">'[1]C2.2.18'!#REF!</definedName>
    <definedName name="____MUN60" localSheetId="6">'[1]C2.2.18'!#REF!</definedName>
    <definedName name="____MUN60" localSheetId="10">'[1]C2.2.18'!#REF!</definedName>
    <definedName name="____MUN60">'[1]C2.2.18'!#REF!</definedName>
    <definedName name="____MUN70" localSheetId="11">'[1]C2.2.18'!#REF!</definedName>
    <definedName name="____MUN70" localSheetId="13">'[1]C2.2.18'!#REF!</definedName>
    <definedName name="____MUN70" localSheetId="14">'[1]C2.2.18'!#REF!</definedName>
    <definedName name="____MUN70" localSheetId="17">'[1]C2.2.18'!#REF!</definedName>
    <definedName name="____MUN70" localSheetId="18">'[1]C2.2.18'!#REF!</definedName>
    <definedName name="____MUN70" localSheetId="28">'[1]C2.2.18'!#REF!</definedName>
    <definedName name="____MUN70" localSheetId="29">'[1]C2.2.18'!#REF!</definedName>
    <definedName name="____MUN70" localSheetId="32">'[1]C2.2.18'!#REF!</definedName>
    <definedName name="____MUN70" localSheetId="5">'[1]C2.2.18'!#REF!</definedName>
    <definedName name="____MUN70" localSheetId="6">'[1]C2.2.18'!#REF!</definedName>
    <definedName name="____MUN70" localSheetId="10">'[1]C2.2.18'!#REF!</definedName>
    <definedName name="____MUN70">'[1]C2.2.18'!#REF!</definedName>
    <definedName name="____MUN80" localSheetId="11">'[1]C2.2.18'!#REF!</definedName>
    <definedName name="____MUN80" localSheetId="13">'[1]C2.2.18'!#REF!</definedName>
    <definedName name="____MUN80" localSheetId="14">'[1]C2.2.18'!#REF!</definedName>
    <definedName name="____MUN80" localSheetId="17">'[1]C2.2.18'!#REF!</definedName>
    <definedName name="____MUN80" localSheetId="18">'[1]C2.2.18'!#REF!</definedName>
    <definedName name="____MUN80" localSheetId="28">'[1]C2.2.18'!#REF!</definedName>
    <definedName name="____MUN80" localSheetId="29">'[1]C2.2.18'!#REF!</definedName>
    <definedName name="____MUN80" localSheetId="32">'[1]C2.2.18'!#REF!</definedName>
    <definedName name="____MUN80" localSheetId="5">'[1]C2.2.18'!#REF!</definedName>
    <definedName name="____MUN80" localSheetId="6">'[1]C2.2.18'!#REF!</definedName>
    <definedName name="____MUN80" localSheetId="10">'[1]C2.2.18'!#REF!</definedName>
    <definedName name="____MUN80">'[1]C2.2.18'!#REF!</definedName>
    <definedName name="____MUN90" localSheetId="11">'[1]C2.2.18'!#REF!</definedName>
    <definedName name="____MUN90" localSheetId="13">'[1]C2.2.18'!#REF!</definedName>
    <definedName name="____MUN90" localSheetId="14">'[1]C2.2.18'!#REF!</definedName>
    <definedName name="____MUN90" localSheetId="17">'[1]C2.2.18'!#REF!</definedName>
    <definedName name="____MUN90" localSheetId="18">'[1]C2.2.18'!#REF!</definedName>
    <definedName name="____MUN90" localSheetId="28">'[1]C2.2.18'!#REF!</definedName>
    <definedName name="____MUN90" localSheetId="29">'[1]C2.2.18'!#REF!</definedName>
    <definedName name="____MUN90" localSheetId="32">'[1]C2.2.18'!#REF!</definedName>
    <definedName name="____MUN90" localSheetId="5">'[1]C2.2.18'!#REF!</definedName>
    <definedName name="____MUN90" localSheetId="6">'[1]C2.2.18'!#REF!</definedName>
    <definedName name="____MUN90" localSheetId="10">'[1]C2.2.18'!#REF!</definedName>
    <definedName name="____MUN90">'[1]C2.2.18'!#REF!</definedName>
    <definedName name="____pie1" localSheetId="11">#REF!</definedName>
    <definedName name="____pie1" localSheetId="13">#REF!</definedName>
    <definedName name="____pie1" localSheetId="14">#REF!</definedName>
    <definedName name="____pie1" localSheetId="17">#REF!</definedName>
    <definedName name="____pie1" localSheetId="18">#REF!</definedName>
    <definedName name="____pie1" localSheetId="28">#REF!</definedName>
    <definedName name="____pie1" localSheetId="29">#REF!</definedName>
    <definedName name="____pie1" localSheetId="31">#REF!</definedName>
    <definedName name="____pie1" localSheetId="32">#REF!</definedName>
    <definedName name="____pie1" localSheetId="5">#REF!</definedName>
    <definedName name="____pie1" localSheetId="10">#REF!</definedName>
    <definedName name="____pie1">#REF!</definedName>
    <definedName name="____pie2" localSheetId="11">#REF!</definedName>
    <definedName name="____pie2" localSheetId="13">#REF!</definedName>
    <definedName name="____pie2" localSheetId="14">#REF!</definedName>
    <definedName name="____pie2" localSheetId="17">#REF!</definedName>
    <definedName name="____pie2" localSheetId="18">#REF!</definedName>
    <definedName name="____pie2" localSheetId="28">#REF!</definedName>
    <definedName name="____pie2" localSheetId="29">#REF!</definedName>
    <definedName name="____pie2" localSheetId="31">#REF!</definedName>
    <definedName name="____pie2" localSheetId="32">#REF!</definedName>
    <definedName name="____pie2" localSheetId="4">#REF!</definedName>
    <definedName name="____pie2" localSheetId="5">#REF!</definedName>
    <definedName name="____pie2" localSheetId="6">#REF!</definedName>
    <definedName name="____pie2" localSheetId="10">#REF!</definedName>
    <definedName name="____pie2">#REF!</definedName>
    <definedName name="____pie3" localSheetId="11">#REF!</definedName>
    <definedName name="____pie3" localSheetId="13">#REF!</definedName>
    <definedName name="____pie3" localSheetId="14">#REF!</definedName>
    <definedName name="____pie3" localSheetId="17">#REF!</definedName>
    <definedName name="____pie3" localSheetId="18">#REF!</definedName>
    <definedName name="____pie3" localSheetId="28">#REF!</definedName>
    <definedName name="____pie3" localSheetId="29">#REF!</definedName>
    <definedName name="____pie3" localSheetId="31">#REF!</definedName>
    <definedName name="____pie3" localSheetId="32">#REF!</definedName>
    <definedName name="____pie3" localSheetId="4">#REF!</definedName>
    <definedName name="____pie3" localSheetId="5">#REF!</definedName>
    <definedName name="____pie3" localSheetId="6">#REF!</definedName>
    <definedName name="____pie3" localSheetId="10">#REF!</definedName>
    <definedName name="____pie3">#REF!</definedName>
    <definedName name="___EDO50" localSheetId="11">#REF!</definedName>
    <definedName name="___EDO50" localSheetId="13">#REF!</definedName>
    <definedName name="___EDO50" localSheetId="14">#REF!</definedName>
    <definedName name="___EDO50" localSheetId="17">#REF!</definedName>
    <definedName name="___EDO50" localSheetId="18">#REF!</definedName>
    <definedName name="___EDO50" localSheetId="28">#REF!</definedName>
    <definedName name="___EDO50" localSheetId="29">#REF!</definedName>
    <definedName name="___EDO50" localSheetId="31">#REF!</definedName>
    <definedName name="___EDO50" localSheetId="32">#REF!</definedName>
    <definedName name="___EDO50" localSheetId="4">#REF!</definedName>
    <definedName name="___EDO50" localSheetId="5">#REF!</definedName>
    <definedName name="___EDO50" localSheetId="6">#REF!</definedName>
    <definedName name="___EDO50" localSheetId="10">#REF!</definedName>
    <definedName name="___EDO50">#REF!</definedName>
    <definedName name="___EDO60" localSheetId="11">'[1]C2.2.18'!#REF!</definedName>
    <definedName name="___EDO60" localSheetId="13">'[1]C2.2.18'!#REF!</definedName>
    <definedName name="___EDO60" localSheetId="14">'[1]C2.2.18'!#REF!</definedName>
    <definedName name="___EDO60" localSheetId="17">'[1]C2.2.18'!#REF!</definedName>
    <definedName name="___EDO60" localSheetId="18">'[1]C2.2.18'!#REF!</definedName>
    <definedName name="___EDO60" localSheetId="28">'[1]C2.2.18'!#REF!</definedName>
    <definedName name="___EDO60" localSheetId="29">'[1]C2.2.18'!#REF!</definedName>
    <definedName name="___EDO60" localSheetId="32">'[1]C2.2.18'!#REF!</definedName>
    <definedName name="___EDO60" localSheetId="4">'[1]C2.2.18'!#REF!</definedName>
    <definedName name="___EDO60" localSheetId="5">'[1]C2.2.18'!#REF!</definedName>
    <definedName name="___EDO60" localSheetId="6">'[1]C2.2.18'!#REF!</definedName>
    <definedName name="___EDO60" localSheetId="10">'[1]C2.2.18'!#REF!</definedName>
    <definedName name="___EDO60">'[1]C2.2.18'!#REF!</definedName>
    <definedName name="___EDO70" localSheetId="11">'[1]C2.2.18'!#REF!</definedName>
    <definedName name="___EDO70" localSheetId="13">'[1]C2.2.18'!#REF!</definedName>
    <definedName name="___EDO70" localSheetId="14">'[1]C2.2.18'!#REF!</definedName>
    <definedName name="___EDO70" localSheetId="17">'[1]C2.2.18'!#REF!</definedName>
    <definedName name="___EDO70" localSheetId="18">'[1]C2.2.18'!#REF!</definedName>
    <definedName name="___EDO70" localSheetId="28">'[1]C2.2.18'!#REF!</definedName>
    <definedName name="___EDO70" localSheetId="29">'[1]C2.2.18'!#REF!</definedName>
    <definedName name="___EDO70" localSheetId="32">'[1]C2.2.18'!#REF!</definedName>
    <definedName name="___EDO70" localSheetId="4">'[1]C2.2.18'!#REF!</definedName>
    <definedName name="___EDO70" localSheetId="5">'[1]C2.2.18'!#REF!</definedName>
    <definedName name="___EDO70" localSheetId="6">'[1]C2.2.18'!#REF!</definedName>
    <definedName name="___EDO70" localSheetId="10">'[1]C2.2.18'!#REF!</definedName>
    <definedName name="___EDO70">'[1]C2.2.18'!#REF!</definedName>
    <definedName name="___EDO80" localSheetId="11">'[1]C2.2.18'!#REF!</definedName>
    <definedName name="___EDO80" localSheetId="13">'[1]C2.2.18'!#REF!</definedName>
    <definedName name="___EDO80" localSheetId="14">'[1]C2.2.18'!#REF!</definedName>
    <definedName name="___EDO80" localSheetId="17">'[1]C2.2.18'!#REF!</definedName>
    <definedName name="___EDO80" localSheetId="18">'[1]C2.2.18'!#REF!</definedName>
    <definedName name="___EDO80" localSheetId="28">'[1]C2.2.18'!#REF!</definedName>
    <definedName name="___EDO80" localSheetId="29">'[1]C2.2.18'!#REF!</definedName>
    <definedName name="___EDO80" localSheetId="32">'[1]C2.2.18'!#REF!</definedName>
    <definedName name="___EDO80" localSheetId="4">'[1]C2.2.18'!#REF!</definedName>
    <definedName name="___EDO80" localSheetId="5">'[1]C2.2.18'!#REF!</definedName>
    <definedName name="___EDO80" localSheetId="6">'[1]C2.2.18'!#REF!</definedName>
    <definedName name="___EDO80" localSheetId="10">'[1]C2.2.18'!#REF!</definedName>
    <definedName name="___EDO80">'[1]C2.2.18'!#REF!</definedName>
    <definedName name="___EDO90" localSheetId="11">'[1]C2.2.18'!#REF!</definedName>
    <definedName name="___EDO90" localSheetId="13">'[1]C2.2.18'!#REF!</definedName>
    <definedName name="___EDO90" localSheetId="14">'[1]C2.2.18'!#REF!</definedName>
    <definedName name="___EDO90" localSheetId="17">'[1]C2.2.18'!#REF!</definedName>
    <definedName name="___EDO90" localSheetId="18">'[1]C2.2.18'!#REF!</definedName>
    <definedName name="___EDO90" localSheetId="28">'[1]C2.2.18'!#REF!</definedName>
    <definedName name="___EDO90" localSheetId="29">'[1]C2.2.18'!#REF!</definedName>
    <definedName name="___EDO90" localSheetId="32">'[1]C2.2.18'!#REF!</definedName>
    <definedName name="___EDO90" localSheetId="4">'[1]C2.2.18'!#REF!</definedName>
    <definedName name="___EDO90" localSheetId="5">'[1]C2.2.18'!#REF!</definedName>
    <definedName name="___EDO90" localSheetId="6">'[1]C2.2.18'!#REF!</definedName>
    <definedName name="___EDO90" localSheetId="10">'[1]C2.2.18'!#REF!</definedName>
    <definedName name="___EDO90">'[1]C2.2.18'!#REF!</definedName>
    <definedName name="___MUN50" localSheetId="11">#REF!</definedName>
    <definedName name="___MUN50" localSheetId="13">#REF!</definedName>
    <definedName name="___MUN50" localSheetId="14">#REF!</definedName>
    <definedName name="___MUN50" localSheetId="17">#REF!</definedName>
    <definedName name="___MUN50" localSheetId="18">#REF!</definedName>
    <definedName name="___MUN50" localSheetId="28">#REF!</definedName>
    <definedName name="___MUN50" localSheetId="29">#REF!</definedName>
    <definedName name="___MUN50" localSheetId="31">#REF!</definedName>
    <definedName name="___MUN50" localSheetId="32">#REF!</definedName>
    <definedName name="___MUN50" localSheetId="4">#REF!</definedName>
    <definedName name="___MUN50" localSheetId="5">#REF!</definedName>
    <definedName name="___MUN50" localSheetId="6">#REF!</definedName>
    <definedName name="___MUN50" localSheetId="10">#REF!</definedName>
    <definedName name="___MUN50">#REF!</definedName>
    <definedName name="___MUN60" localSheetId="11">'[1]C2.2.18'!#REF!</definedName>
    <definedName name="___MUN60" localSheetId="13">'[1]C2.2.18'!#REF!</definedName>
    <definedName name="___MUN60" localSheetId="14">'[1]C2.2.18'!#REF!</definedName>
    <definedName name="___MUN60" localSheetId="17">'[1]C2.2.18'!#REF!</definedName>
    <definedName name="___MUN60" localSheetId="18">'[1]C2.2.18'!#REF!</definedName>
    <definedName name="___MUN60" localSheetId="28">'[1]C2.2.18'!#REF!</definedName>
    <definedName name="___MUN60" localSheetId="29">'[1]C2.2.18'!#REF!</definedName>
    <definedName name="___MUN60" localSheetId="32">'[1]C2.2.18'!#REF!</definedName>
    <definedName name="___MUN60" localSheetId="4">'[1]C2.2.18'!#REF!</definedName>
    <definedName name="___MUN60" localSheetId="5">'[1]C2.2.18'!#REF!</definedName>
    <definedName name="___MUN60" localSheetId="6">'[1]C2.2.18'!#REF!</definedName>
    <definedName name="___MUN60" localSheetId="10">'[1]C2.2.18'!#REF!</definedName>
    <definedName name="___MUN60">'[1]C2.2.18'!#REF!</definedName>
    <definedName name="___MUN70" localSheetId="11">'[1]C2.2.18'!#REF!</definedName>
    <definedName name="___MUN70" localSheetId="13">'[1]C2.2.18'!#REF!</definedName>
    <definedName name="___MUN70" localSheetId="14">'[1]C2.2.18'!#REF!</definedName>
    <definedName name="___MUN70" localSheetId="17">'[1]C2.2.18'!#REF!</definedName>
    <definedName name="___MUN70" localSheetId="18">'[1]C2.2.18'!#REF!</definedName>
    <definedName name="___MUN70" localSheetId="28">'[1]C2.2.18'!#REF!</definedName>
    <definedName name="___MUN70" localSheetId="29">'[1]C2.2.18'!#REF!</definedName>
    <definedName name="___MUN70" localSheetId="32">'[1]C2.2.18'!#REF!</definedName>
    <definedName name="___MUN70" localSheetId="4">'[1]C2.2.18'!#REF!</definedName>
    <definedName name="___MUN70" localSheetId="5">'[1]C2.2.18'!#REF!</definedName>
    <definedName name="___MUN70" localSheetId="6">'[1]C2.2.18'!#REF!</definedName>
    <definedName name="___MUN70" localSheetId="10">'[1]C2.2.18'!#REF!</definedName>
    <definedName name="___MUN70">'[1]C2.2.18'!#REF!</definedName>
    <definedName name="___MUN80" localSheetId="11">'[1]C2.2.18'!#REF!</definedName>
    <definedName name="___MUN80" localSheetId="13">'[1]C2.2.18'!#REF!</definedName>
    <definedName name="___MUN80" localSheetId="14">'[1]C2.2.18'!#REF!</definedName>
    <definedName name="___MUN80" localSheetId="17">'[1]C2.2.18'!#REF!</definedName>
    <definedName name="___MUN80" localSheetId="18">'[1]C2.2.18'!#REF!</definedName>
    <definedName name="___MUN80" localSheetId="28">'[1]C2.2.18'!#REF!</definedName>
    <definedName name="___MUN80" localSheetId="29">'[1]C2.2.18'!#REF!</definedName>
    <definedName name="___MUN80" localSheetId="32">'[1]C2.2.18'!#REF!</definedName>
    <definedName name="___MUN80" localSheetId="4">'[1]C2.2.18'!#REF!</definedName>
    <definedName name="___MUN80" localSheetId="5">'[1]C2.2.18'!#REF!</definedName>
    <definedName name="___MUN80" localSheetId="6">'[1]C2.2.18'!#REF!</definedName>
    <definedName name="___MUN80" localSheetId="10">'[1]C2.2.18'!#REF!</definedName>
    <definedName name="___MUN80">'[1]C2.2.18'!#REF!</definedName>
    <definedName name="___MUN90" localSheetId="11">'[1]C2.2.18'!#REF!</definedName>
    <definedName name="___MUN90" localSheetId="13">'[1]C2.2.18'!#REF!</definedName>
    <definedName name="___MUN90" localSheetId="14">'[1]C2.2.18'!#REF!</definedName>
    <definedName name="___MUN90" localSheetId="17">'[1]C2.2.18'!#REF!</definedName>
    <definedName name="___MUN90" localSheetId="18">'[1]C2.2.18'!#REF!</definedName>
    <definedName name="___MUN90" localSheetId="28">'[1]C2.2.18'!#REF!</definedName>
    <definedName name="___MUN90" localSheetId="29">'[1]C2.2.18'!#REF!</definedName>
    <definedName name="___MUN90" localSheetId="32">'[1]C2.2.18'!#REF!</definedName>
    <definedName name="___MUN90" localSheetId="4">'[1]C2.2.18'!#REF!</definedName>
    <definedName name="___MUN90" localSheetId="5">'[1]C2.2.18'!#REF!</definedName>
    <definedName name="___MUN90" localSheetId="6">'[1]C2.2.18'!#REF!</definedName>
    <definedName name="___MUN90" localSheetId="10">'[1]C2.2.18'!#REF!</definedName>
    <definedName name="___MUN90">'[1]C2.2.18'!#REF!</definedName>
    <definedName name="___pie1" localSheetId="11">#REF!</definedName>
    <definedName name="___pie1" localSheetId="13">#REF!</definedName>
    <definedName name="___pie1" localSheetId="14">#REF!</definedName>
    <definedName name="___pie1" localSheetId="17">#REF!</definedName>
    <definedName name="___pie1" localSheetId="18">#REF!</definedName>
    <definedName name="___pie1" localSheetId="28">#REF!</definedName>
    <definedName name="___pie1" localSheetId="29">#REF!</definedName>
    <definedName name="___pie1" localSheetId="31">#REF!</definedName>
    <definedName name="___pie1" localSheetId="32">#REF!</definedName>
    <definedName name="___pie1" localSheetId="4">#REF!</definedName>
    <definedName name="___pie1" localSheetId="5">#REF!</definedName>
    <definedName name="___pie1" localSheetId="6">#REF!</definedName>
    <definedName name="___pie1" localSheetId="10">#REF!</definedName>
    <definedName name="___pie1">#REF!</definedName>
    <definedName name="___pie2" localSheetId="11">#REF!</definedName>
    <definedName name="___pie2" localSheetId="13">#REF!</definedName>
    <definedName name="___pie2" localSheetId="14">#REF!</definedName>
    <definedName name="___pie2" localSheetId="17">#REF!</definedName>
    <definedName name="___pie2" localSheetId="18">#REF!</definedName>
    <definedName name="___pie2" localSheetId="28">#REF!</definedName>
    <definedName name="___pie2" localSheetId="29">#REF!</definedName>
    <definedName name="___pie2" localSheetId="31">#REF!</definedName>
    <definedName name="___pie2" localSheetId="32">#REF!</definedName>
    <definedName name="___pie2" localSheetId="4">#REF!</definedName>
    <definedName name="___pie2" localSheetId="5">#REF!</definedName>
    <definedName name="___pie2" localSheetId="6">#REF!</definedName>
    <definedName name="___pie2" localSheetId="10">#REF!</definedName>
    <definedName name="___pie2">#REF!</definedName>
    <definedName name="___pie3" localSheetId="11">#REF!</definedName>
    <definedName name="___pie3" localSheetId="13">#REF!</definedName>
    <definedName name="___pie3" localSheetId="14">#REF!</definedName>
    <definedName name="___pie3" localSheetId="17">#REF!</definedName>
    <definedName name="___pie3" localSheetId="18">#REF!</definedName>
    <definedName name="___pie3" localSheetId="28">#REF!</definedName>
    <definedName name="___pie3" localSheetId="29">#REF!</definedName>
    <definedName name="___pie3" localSheetId="31">#REF!</definedName>
    <definedName name="___pie3" localSheetId="32">#REF!</definedName>
    <definedName name="___pie3" localSheetId="4">#REF!</definedName>
    <definedName name="___pie3" localSheetId="5">#REF!</definedName>
    <definedName name="___pie3" localSheetId="6">#REF!</definedName>
    <definedName name="___pie3" localSheetId="10">#REF!</definedName>
    <definedName name="___pie3">#REF!</definedName>
    <definedName name="__EDO50" localSheetId="11">#REF!</definedName>
    <definedName name="__EDO50" localSheetId="13">#REF!</definedName>
    <definedName name="__EDO50" localSheetId="14">#REF!</definedName>
    <definedName name="__EDO50" localSheetId="17">#REF!</definedName>
    <definedName name="__EDO50" localSheetId="18">#REF!</definedName>
    <definedName name="__EDO50" localSheetId="28">#REF!</definedName>
    <definedName name="__EDO50" localSheetId="29">#REF!</definedName>
    <definedName name="__EDO50" localSheetId="31">#REF!</definedName>
    <definedName name="__EDO50" localSheetId="32">#REF!</definedName>
    <definedName name="__EDO50" localSheetId="4">#REF!</definedName>
    <definedName name="__EDO50" localSheetId="5">#REF!</definedName>
    <definedName name="__EDO50" localSheetId="6">#REF!</definedName>
    <definedName name="__EDO50" localSheetId="10">#REF!</definedName>
    <definedName name="__EDO50">#REF!</definedName>
    <definedName name="__EDO60" localSheetId="11">'[1]C2.2.18'!#REF!</definedName>
    <definedName name="__EDO60" localSheetId="13">'[1]C2.2.18'!#REF!</definedName>
    <definedName name="__EDO60" localSheetId="14">'[1]C2.2.18'!#REF!</definedName>
    <definedName name="__EDO60" localSheetId="17">'[1]C2.2.18'!#REF!</definedName>
    <definedName name="__EDO60" localSheetId="18">'[1]C2.2.18'!#REF!</definedName>
    <definedName name="__EDO60" localSheetId="28">'[1]C2.2.18'!#REF!</definedName>
    <definedName name="__EDO60" localSheetId="29">'[1]C2.2.18'!#REF!</definedName>
    <definedName name="__EDO60" localSheetId="32">'[1]C2.2.18'!#REF!</definedName>
    <definedName name="__EDO60" localSheetId="4">'[1]C2.2.18'!#REF!</definedName>
    <definedName name="__EDO60" localSheetId="5">'[1]C2.2.18'!#REF!</definedName>
    <definedName name="__EDO60" localSheetId="6">'[1]C2.2.18'!#REF!</definedName>
    <definedName name="__EDO60" localSheetId="10">'[1]C2.2.18'!#REF!</definedName>
    <definedName name="__EDO60">'[1]C2.2.18'!#REF!</definedName>
    <definedName name="__EDO70" localSheetId="11">'[1]C2.2.18'!#REF!</definedName>
    <definedName name="__EDO70" localSheetId="13">'[1]C2.2.18'!#REF!</definedName>
    <definedName name="__EDO70" localSheetId="14">'[1]C2.2.18'!#REF!</definedName>
    <definedName name="__EDO70" localSheetId="17">'[1]C2.2.18'!#REF!</definedName>
    <definedName name="__EDO70" localSheetId="18">'[1]C2.2.18'!#REF!</definedName>
    <definedName name="__EDO70" localSheetId="28">'[1]C2.2.18'!#REF!</definedName>
    <definedName name="__EDO70" localSheetId="29">'[1]C2.2.18'!#REF!</definedName>
    <definedName name="__EDO70" localSheetId="32">'[1]C2.2.18'!#REF!</definedName>
    <definedName name="__EDO70" localSheetId="4">'[1]C2.2.18'!#REF!</definedName>
    <definedName name="__EDO70" localSheetId="5">'[1]C2.2.18'!#REF!</definedName>
    <definedName name="__EDO70" localSheetId="6">'[1]C2.2.18'!#REF!</definedName>
    <definedName name="__EDO70" localSheetId="10">'[1]C2.2.18'!#REF!</definedName>
    <definedName name="__EDO70">'[1]C2.2.18'!#REF!</definedName>
    <definedName name="__EDO80" localSheetId="11">'[1]C2.2.18'!#REF!</definedName>
    <definedName name="__EDO80" localSheetId="13">'[1]C2.2.18'!#REF!</definedName>
    <definedName name="__EDO80" localSheetId="14">'[1]C2.2.18'!#REF!</definedName>
    <definedName name="__EDO80" localSheetId="17">'[1]C2.2.18'!#REF!</definedName>
    <definedName name="__EDO80" localSheetId="18">'[1]C2.2.18'!#REF!</definedName>
    <definedName name="__EDO80" localSheetId="28">'[1]C2.2.18'!#REF!</definedName>
    <definedName name="__EDO80" localSheetId="29">'[1]C2.2.18'!#REF!</definedName>
    <definedName name="__EDO80" localSheetId="32">'[1]C2.2.18'!#REF!</definedName>
    <definedName name="__EDO80" localSheetId="4">'[1]C2.2.18'!#REF!</definedName>
    <definedName name="__EDO80" localSheetId="5">'[1]C2.2.18'!#REF!</definedName>
    <definedName name="__EDO80" localSheetId="6">'[1]C2.2.18'!#REF!</definedName>
    <definedName name="__EDO80" localSheetId="10">'[1]C2.2.18'!#REF!</definedName>
    <definedName name="__EDO80">'[1]C2.2.18'!#REF!</definedName>
    <definedName name="__EDO90" localSheetId="11">'[1]C2.2.18'!#REF!</definedName>
    <definedName name="__EDO90" localSheetId="13">'[1]C2.2.18'!#REF!</definedName>
    <definedName name="__EDO90" localSheetId="14">'[1]C2.2.18'!#REF!</definedName>
    <definedName name="__EDO90" localSheetId="17">'[1]C2.2.18'!#REF!</definedName>
    <definedName name="__EDO90" localSheetId="18">'[1]C2.2.18'!#REF!</definedName>
    <definedName name="__EDO90" localSheetId="28">'[1]C2.2.18'!#REF!</definedName>
    <definedName name="__EDO90" localSheetId="29">'[1]C2.2.18'!#REF!</definedName>
    <definedName name="__EDO90" localSheetId="32">'[1]C2.2.18'!#REF!</definedName>
    <definedName name="__EDO90" localSheetId="4">'[1]C2.2.18'!#REF!</definedName>
    <definedName name="__EDO90" localSheetId="5">'[1]C2.2.18'!#REF!</definedName>
    <definedName name="__EDO90" localSheetId="6">'[1]C2.2.18'!#REF!</definedName>
    <definedName name="__EDO90" localSheetId="10">'[1]C2.2.18'!#REF!</definedName>
    <definedName name="__EDO90">'[1]C2.2.18'!#REF!</definedName>
    <definedName name="__MUN50" localSheetId="11">#REF!</definedName>
    <definedName name="__MUN50" localSheetId="13">#REF!</definedName>
    <definedName name="__MUN50" localSheetId="14">#REF!</definedName>
    <definedName name="__MUN50" localSheetId="17">#REF!</definedName>
    <definedName name="__MUN50" localSheetId="18">#REF!</definedName>
    <definedName name="__MUN50" localSheetId="28">#REF!</definedName>
    <definedName name="__MUN50" localSheetId="29">#REF!</definedName>
    <definedName name="__MUN50" localSheetId="31">#REF!</definedName>
    <definedName name="__MUN50" localSheetId="32">#REF!</definedName>
    <definedName name="__MUN50" localSheetId="4">#REF!</definedName>
    <definedName name="__MUN50" localSheetId="5">#REF!</definedName>
    <definedName name="__MUN50" localSheetId="6">#REF!</definedName>
    <definedName name="__MUN50" localSheetId="10">#REF!</definedName>
    <definedName name="__MUN50">#REF!</definedName>
    <definedName name="__MUN60" localSheetId="11">'[1]C2.2.18'!#REF!</definedName>
    <definedName name="__MUN60" localSheetId="13">'[1]C2.2.18'!#REF!</definedName>
    <definedName name="__MUN60" localSheetId="14">'[1]C2.2.18'!#REF!</definedName>
    <definedName name="__MUN60" localSheetId="17">'[1]C2.2.18'!#REF!</definedName>
    <definedName name="__MUN60" localSheetId="18">'[1]C2.2.18'!#REF!</definedName>
    <definedName name="__MUN60" localSheetId="28">'[1]C2.2.18'!#REF!</definedName>
    <definedName name="__MUN60" localSheetId="29">'[1]C2.2.18'!#REF!</definedName>
    <definedName name="__MUN60" localSheetId="32">'[1]C2.2.18'!#REF!</definedName>
    <definedName name="__MUN60" localSheetId="4">'[1]C2.2.18'!#REF!</definedName>
    <definedName name="__MUN60" localSheetId="5">'[1]C2.2.18'!#REF!</definedName>
    <definedName name="__MUN60" localSheetId="6">'[1]C2.2.18'!#REF!</definedName>
    <definedName name="__MUN60" localSheetId="10">'[1]C2.2.18'!#REF!</definedName>
    <definedName name="__MUN60">'[1]C2.2.18'!#REF!</definedName>
    <definedName name="__MUN70" localSheetId="11">'[1]C2.2.18'!#REF!</definedName>
    <definedName name="__MUN70" localSheetId="13">'[1]C2.2.18'!#REF!</definedName>
    <definedName name="__MUN70" localSheetId="14">'[1]C2.2.18'!#REF!</definedName>
    <definedName name="__MUN70" localSheetId="17">'[1]C2.2.18'!#REF!</definedName>
    <definedName name="__MUN70" localSheetId="18">'[1]C2.2.18'!#REF!</definedName>
    <definedName name="__MUN70" localSheetId="28">'[1]C2.2.18'!#REF!</definedName>
    <definedName name="__MUN70" localSheetId="29">'[1]C2.2.18'!#REF!</definedName>
    <definedName name="__MUN70" localSheetId="32">'[1]C2.2.18'!#REF!</definedName>
    <definedName name="__MUN70" localSheetId="4">'[1]C2.2.18'!#REF!</definedName>
    <definedName name="__MUN70" localSheetId="5">'[1]C2.2.18'!#REF!</definedName>
    <definedName name="__MUN70" localSheetId="6">'[1]C2.2.18'!#REF!</definedName>
    <definedName name="__MUN70" localSheetId="10">'[1]C2.2.18'!#REF!</definedName>
    <definedName name="__MUN70">'[1]C2.2.18'!#REF!</definedName>
    <definedName name="__MUN80" localSheetId="11">'[1]C2.2.18'!#REF!</definedName>
    <definedName name="__MUN80" localSheetId="13">'[1]C2.2.18'!#REF!</definedName>
    <definedName name="__MUN80" localSheetId="14">'[1]C2.2.18'!#REF!</definedName>
    <definedName name="__MUN80" localSheetId="17">'[1]C2.2.18'!#REF!</definedName>
    <definedName name="__MUN80" localSheetId="18">'[1]C2.2.18'!#REF!</definedName>
    <definedName name="__MUN80" localSheetId="28">'[1]C2.2.18'!#REF!</definedName>
    <definedName name="__MUN80" localSheetId="29">'[1]C2.2.18'!#REF!</definedName>
    <definedName name="__MUN80" localSheetId="32">'[1]C2.2.18'!#REF!</definedName>
    <definedName name="__MUN80" localSheetId="4">'[1]C2.2.18'!#REF!</definedName>
    <definedName name="__MUN80" localSheetId="5">'[1]C2.2.18'!#REF!</definedName>
    <definedName name="__MUN80" localSheetId="6">'[1]C2.2.18'!#REF!</definedName>
    <definedName name="__MUN80" localSheetId="10">'[1]C2.2.18'!#REF!</definedName>
    <definedName name="__MUN80">'[1]C2.2.18'!#REF!</definedName>
    <definedName name="__MUN90" localSheetId="11">'[1]C2.2.18'!#REF!</definedName>
    <definedName name="__MUN90" localSheetId="13">'[1]C2.2.18'!#REF!</definedName>
    <definedName name="__MUN90" localSheetId="14">'[1]C2.2.18'!#REF!</definedName>
    <definedName name="__MUN90" localSheetId="17">'[1]C2.2.18'!#REF!</definedName>
    <definedName name="__MUN90" localSheetId="18">'[1]C2.2.18'!#REF!</definedName>
    <definedName name="__MUN90" localSheetId="28">'[1]C2.2.18'!#REF!</definedName>
    <definedName name="__MUN90" localSheetId="29">'[1]C2.2.18'!#REF!</definedName>
    <definedName name="__MUN90" localSheetId="32">'[1]C2.2.18'!#REF!</definedName>
    <definedName name="__MUN90" localSheetId="4">'[1]C2.2.18'!#REF!</definedName>
    <definedName name="__MUN90" localSheetId="5">'[1]C2.2.18'!#REF!</definedName>
    <definedName name="__MUN90" localSheetId="6">'[1]C2.2.18'!#REF!</definedName>
    <definedName name="__MUN90" localSheetId="10">'[1]C2.2.18'!#REF!</definedName>
    <definedName name="__MUN90">'[1]C2.2.18'!#REF!</definedName>
    <definedName name="__pie1" localSheetId="11">#REF!</definedName>
    <definedName name="__pie1" localSheetId="13">#REF!</definedName>
    <definedName name="__pie1" localSheetId="14">#REF!</definedName>
    <definedName name="__pie1" localSheetId="17">#REF!</definedName>
    <definedName name="__pie1" localSheetId="18">#REF!</definedName>
    <definedName name="__pie1" localSheetId="28">#REF!</definedName>
    <definedName name="__pie1" localSheetId="29">#REF!</definedName>
    <definedName name="__pie1" localSheetId="31">#REF!</definedName>
    <definedName name="__pie1" localSheetId="32">#REF!</definedName>
    <definedName name="__pie1" localSheetId="4">#REF!</definedName>
    <definedName name="__pie1" localSheetId="5">#REF!</definedName>
    <definedName name="__pie1" localSheetId="6">#REF!</definedName>
    <definedName name="__pie1" localSheetId="10">#REF!</definedName>
    <definedName name="__pie1">#REF!</definedName>
    <definedName name="__pie2" localSheetId="11">#REF!</definedName>
    <definedName name="__pie2" localSheetId="13">#REF!</definedName>
    <definedName name="__pie2" localSheetId="14">#REF!</definedName>
    <definedName name="__pie2" localSheetId="17">#REF!</definedName>
    <definedName name="__pie2" localSheetId="18">#REF!</definedName>
    <definedName name="__pie2" localSheetId="28">#REF!</definedName>
    <definedName name="__pie2" localSheetId="29">#REF!</definedName>
    <definedName name="__pie2" localSheetId="31">#REF!</definedName>
    <definedName name="__pie2" localSheetId="32">#REF!</definedName>
    <definedName name="__pie2" localSheetId="4">#REF!</definedName>
    <definedName name="__pie2" localSheetId="5">#REF!</definedName>
    <definedName name="__pie2" localSheetId="6">#REF!</definedName>
    <definedName name="__pie2" localSheetId="10">#REF!</definedName>
    <definedName name="__pie2">#REF!</definedName>
    <definedName name="__pie3" localSheetId="11">#REF!</definedName>
    <definedName name="__pie3" localSheetId="13">#REF!</definedName>
    <definedName name="__pie3" localSheetId="14">#REF!</definedName>
    <definedName name="__pie3" localSheetId="17">#REF!</definedName>
    <definedName name="__pie3" localSheetId="18">#REF!</definedName>
    <definedName name="__pie3" localSheetId="28">#REF!</definedName>
    <definedName name="__pie3" localSheetId="29">#REF!</definedName>
    <definedName name="__pie3" localSheetId="31">#REF!</definedName>
    <definedName name="__pie3" localSheetId="32">#REF!</definedName>
    <definedName name="__pie3" localSheetId="4">#REF!</definedName>
    <definedName name="__pie3" localSheetId="5">#REF!</definedName>
    <definedName name="__pie3" localSheetId="6">#REF!</definedName>
    <definedName name="__pie3" localSheetId="10">#REF!</definedName>
    <definedName name="__pie3">#REF!</definedName>
    <definedName name="_EDO50" localSheetId="11">#REF!</definedName>
    <definedName name="_EDO50" localSheetId="13">#REF!</definedName>
    <definedName name="_EDO50" localSheetId="14">#REF!</definedName>
    <definedName name="_EDO50" localSheetId="17">#REF!</definedName>
    <definedName name="_EDO50" localSheetId="18">#REF!</definedName>
    <definedName name="_EDO50" localSheetId="28">#REF!</definedName>
    <definedName name="_EDO50" localSheetId="29">#REF!</definedName>
    <definedName name="_EDO50" localSheetId="31">#REF!</definedName>
    <definedName name="_EDO50" localSheetId="32">#REF!</definedName>
    <definedName name="_EDO50" localSheetId="4">#REF!</definedName>
    <definedName name="_EDO50" localSheetId="5">#REF!</definedName>
    <definedName name="_EDO50" localSheetId="6">#REF!</definedName>
    <definedName name="_EDO50" localSheetId="10">#REF!</definedName>
    <definedName name="_EDO50">#REF!</definedName>
    <definedName name="_EDO60" localSheetId="11">'[1]C2.2.18'!#REF!</definedName>
    <definedName name="_EDO60" localSheetId="13">'[1]C2.2.18'!#REF!</definedName>
    <definedName name="_EDO60" localSheetId="14">'[1]C2.2.18'!#REF!</definedName>
    <definedName name="_EDO60" localSheetId="17">'[1]C2.2.18'!#REF!</definedName>
    <definedName name="_EDO60" localSheetId="18">'[1]C2.2.18'!#REF!</definedName>
    <definedName name="_EDO60" localSheetId="28">'[1]C2.2.18'!#REF!</definedName>
    <definedName name="_EDO60" localSheetId="29">'[1]C2.2.18'!#REF!</definedName>
    <definedName name="_EDO60" localSheetId="32">'[1]C2.2.18'!#REF!</definedName>
    <definedName name="_EDO60" localSheetId="4">'[1]C2.2.18'!#REF!</definedName>
    <definedName name="_EDO60" localSheetId="5">'[1]C2.2.18'!#REF!</definedName>
    <definedName name="_EDO60" localSheetId="6">'[1]C2.2.18'!#REF!</definedName>
    <definedName name="_EDO60" localSheetId="10">'[1]C2.2.18'!#REF!</definedName>
    <definedName name="_EDO60">'[1]C2.2.18'!#REF!</definedName>
    <definedName name="_EDO70" localSheetId="11">'[1]C2.2.18'!#REF!</definedName>
    <definedName name="_EDO70" localSheetId="13">'[1]C2.2.18'!#REF!</definedName>
    <definedName name="_EDO70" localSheetId="14">'[1]C2.2.18'!#REF!</definedName>
    <definedName name="_EDO70" localSheetId="17">'[1]C2.2.18'!#REF!</definedName>
    <definedName name="_EDO70" localSheetId="18">'[1]C2.2.18'!#REF!</definedName>
    <definedName name="_EDO70" localSheetId="28">'[1]C2.2.18'!#REF!</definedName>
    <definedName name="_EDO70" localSheetId="29">'[1]C2.2.18'!#REF!</definedName>
    <definedName name="_EDO70" localSheetId="32">'[1]C2.2.18'!#REF!</definedName>
    <definedName name="_EDO70" localSheetId="4">'[1]C2.2.18'!#REF!</definedName>
    <definedName name="_EDO70" localSheetId="5">'[1]C2.2.18'!#REF!</definedName>
    <definedName name="_EDO70" localSheetId="6">'[1]C2.2.18'!#REF!</definedName>
    <definedName name="_EDO70" localSheetId="10">'[1]C2.2.18'!#REF!</definedName>
    <definedName name="_EDO70">'[1]C2.2.18'!#REF!</definedName>
    <definedName name="_EDO80" localSheetId="11">'[1]C2.2.18'!#REF!</definedName>
    <definedName name="_EDO80" localSheetId="13">'[1]C2.2.18'!#REF!</definedName>
    <definedName name="_EDO80" localSheetId="14">'[1]C2.2.18'!#REF!</definedName>
    <definedName name="_EDO80" localSheetId="17">'[1]C2.2.18'!#REF!</definedName>
    <definedName name="_EDO80" localSheetId="18">'[1]C2.2.18'!#REF!</definedName>
    <definedName name="_EDO80" localSheetId="28">'[1]C2.2.18'!#REF!</definedName>
    <definedName name="_EDO80" localSheetId="29">'[1]C2.2.18'!#REF!</definedName>
    <definedName name="_EDO80" localSheetId="32">'[1]C2.2.18'!#REF!</definedName>
    <definedName name="_EDO80" localSheetId="4">'[1]C2.2.18'!#REF!</definedName>
    <definedName name="_EDO80" localSheetId="5">'[1]C2.2.18'!#REF!</definedName>
    <definedName name="_EDO80" localSheetId="6">'[1]C2.2.18'!#REF!</definedName>
    <definedName name="_EDO80" localSheetId="10">'[1]C2.2.18'!#REF!</definedName>
    <definedName name="_EDO80">'[1]C2.2.18'!#REF!</definedName>
    <definedName name="_EDO90" localSheetId="11">'[1]C2.2.18'!#REF!</definedName>
    <definedName name="_EDO90" localSheetId="13">'[1]C2.2.18'!#REF!</definedName>
    <definedName name="_EDO90" localSheetId="14">'[1]C2.2.18'!#REF!</definedName>
    <definedName name="_EDO90" localSheetId="17">'[1]C2.2.18'!#REF!</definedName>
    <definedName name="_EDO90" localSheetId="18">'[1]C2.2.18'!#REF!</definedName>
    <definedName name="_EDO90" localSheetId="28">'[1]C2.2.18'!#REF!</definedName>
    <definedName name="_EDO90" localSheetId="29">'[1]C2.2.18'!#REF!</definedName>
    <definedName name="_EDO90" localSheetId="32">'[1]C2.2.18'!#REF!</definedName>
    <definedName name="_EDO90" localSheetId="4">'[1]C2.2.18'!#REF!</definedName>
    <definedName name="_EDO90" localSheetId="5">'[1]C2.2.18'!#REF!</definedName>
    <definedName name="_EDO90" localSheetId="6">'[1]C2.2.18'!#REF!</definedName>
    <definedName name="_EDO90" localSheetId="10">'[1]C2.2.18'!#REF!</definedName>
    <definedName name="_EDO90">'[1]C2.2.18'!#REF!</definedName>
    <definedName name="_MUN50" localSheetId="11">#REF!</definedName>
    <definedName name="_MUN50" localSheetId="13">#REF!</definedName>
    <definedName name="_MUN50" localSheetId="14">#REF!</definedName>
    <definedName name="_MUN50" localSheetId="17">#REF!</definedName>
    <definedName name="_MUN50" localSheetId="18">#REF!</definedName>
    <definedName name="_MUN50" localSheetId="28">#REF!</definedName>
    <definedName name="_MUN50" localSheetId="29">#REF!</definedName>
    <definedName name="_MUN50" localSheetId="31">#REF!</definedName>
    <definedName name="_MUN50" localSheetId="32">#REF!</definedName>
    <definedName name="_MUN50" localSheetId="4">#REF!</definedName>
    <definedName name="_MUN50" localSheetId="5">#REF!</definedName>
    <definedName name="_MUN50" localSheetId="6">#REF!</definedName>
    <definedName name="_MUN50" localSheetId="10">#REF!</definedName>
    <definedName name="_MUN50">#REF!</definedName>
    <definedName name="_MUN60" localSheetId="11">'[1]C2.2.18'!#REF!</definedName>
    <definedName name="_MUN60" localSheetId="13">'[1]C2.2.18'!#REF!</definedName>
    <definedName name="_MUN60" localSheetId="14">'[1]C2.2.18'!#REF!</definedName>
    <definedName name="_MUN60" localSheetId="17">'[1]C2.2.18'!#REF!</definedName>
    <definedName name="_MUN60" localSheetId="18">'[1]C2.2.18'!#REF!</definedName>
    <definedName name="_MUN60" localSheetId="28">'[1]C2.2.18'!#REF!</definedName>
    <definedName name="_MUN60" localSheetId="29">'[1]C2.2.18'!#REF!</definedName>
    <definedName name="_MUN60" localSheetId="32">'[1]C2.2.18'!#REF!</definedName>
    <definedName name="_MUN60" localSheetId="4">'[1]C2.2.18'!#REF!</definedName>
    <definedName name="_MUN60" localSheetId="5">'[1]C2.2.18'!#REF!</definedName>
    <definedName name="_MUN60" localSheetId="6">'[1]C2.2.18'!#REF!</definedName>
    <definedName name="_MUN60" localSheetId="10">'[1]C2.2.18'!#REF!</definedName>
    <definedName name="_MUN60">'[1]C2.2.18'!#REF!</definedName>
    <definedName name="_MUN70" localSheetId="11">'[1]C2.2.18'!#REF!</definedName>
    <definedName name="_MUN70" localSheetId="13">'[1]C2.2.18'!#REF!</definedName>
    <definedName name="_MUN70" localSheetId="14">'[1]C2.2.18'!#REF!</definedName>
    <definedName name="_MUN70" localSheetId="17">'[1]C2.2.18'!#REF!</definedName>
    <definedName name="_MUN70" localSheetId="18">'[1]C2.2.18'!#REF!</definedName>
    <definedName name="_MUN70" localSheetId="28">'[1]C2.2.18'!#REF!</definedName>
    <definedName name="_MUN70" localSheetId="29">'[1]C2.2.18'!#REF!</definedName>
    <definedName name="_MUN70" localSheetId="32">'[1]C2.2.18'!#REF!</definedName>
    <definedName name="_MUN70" localSheetId="4">'[1]C2.2.18'!#REF!</definedName>
    <definedName name="_MUN70" localSheetId="5">'[1]C2.2.18'!#REF!</definedName>
    <definedName name="_MUN70" localSheetId="6">'[1]C2.2.18'!#REF!</definedName>
    <definedName name="_MUN70" localSheetId="10">'[1]C2.2.18'!#REF!</definedName>
    <definedName name="_MUN70">'[1]C2.2.18'!#REF!</definedName>
    <definedName name="_MUN80" localSheetId="11">'[1]C2.2.18'!#REF!</definedName>
    <definedName name="_MUN80" localSheetId="13">'[1]C2.2.18'!#REF!</definedName>
    <definedName name="_MUN80" localSheetId="14">'[1]C2.2.18'!#REF!</definedName>
    <definedName name="_MUN80" localSheetId="17">'[1]C2.2.18'!#REF!</definedName>
    <definedName name="_MUN80" localSheetId="18">'[1]C2.2.18'!#REF!</definedName>
    <definedName name="_MUN80" localSheetId="28">'[1]C2.2.18'!#REF!</definedName>
    <definedName name="_MUN80" localSheetId="29">'[1]C2.2.18'!#REF!</definedName>
    <definedName name="_MUN80" localSheetId="32">'[1]C2.2.18'!#REF!</definedName>
    <definedName name="_MUN80" localSheetId="4">'[1]C2.2.18'!#REF!</definedName>
    <definedName name="_MUN80" localSheetId="5">'[1]C2.2.18'!#REF!</definedName>
    <definedName name="_MUN80" localSheetId="6">'[1]C2.2.18'!#REF!</definedName>
    <definedName name="_MUN80" localSheetId="10">'[1]C2.2.18'!#REF!</definedName>
    <definedName name="_MUN80">'[1]C2.2.18'!#REF!</definedName>
    <definedName name="_MUN90" localSheetId="11">'[1]C2.2.18'!#REF!</definedName>
    <definedName name="_MUN90" localSheetId="13">'[1]C2.2.18'!#REF!</definedName>
    <definedName name="_MUN90" localSheetId="14">'[1]C2.2.18'!#REF!</definedName>
    <definedName name="_MUN90" localSheetId="17">'[1]C2.2.18'!#REF!</definedName>
    <definedName name="_MUN90" localSheetId="18">'[1]C2.2.18'!#REF!</definedName>
    <definedName name="_MUN90" localSheetId="28">'[1]C2.2.18'!#REF!</definedName>
    <definedName name="_MUN90" localSheetId="29">'[1]C2.2.18'!#REF!</definedName>
    <definedName name="_MUN90" localSheetId="32">'[1]C2.2.18'!#REF!</definedName>
    <definedName name="_MUN90" localSheetId="4">'[1]C2.2.18'!#REF!</definedName>
    <definedName name="_MUN90" localSheetId="5">'[1]C2.2.18'!#REF!</definedName>
    <definedName name="_MUN90" localSheetId="6">'[1]C2.2.18'!#REF!</definedName>
    <definedName name="_MUN90" localSheetId="10">'[1]C2.2.18'!#REF!</definedName>
    <definedName name="_MUN90">'[1]C2.2.18'!#REF!</definedName>
    <definedName name="_pie1" localSheetId="11">#REF!</definedName>
    <definedName name="_pie1" localSheetId="13">#REF!</definedName>
    <definedName name="_pie1" localSheetId="14">#REF!</definedName>
    <definedName name="_pie1" localSheetId="17">#REF!</definedName>
    <definedName name="_pie1" localSheetId="18">#REF!</definedName>
    <definedName name="_pie1" localSheetId="28">#REF!</definedName>
    <definedName name="_pie1" localSheetId="29">#REF!</definedName>
    <definedName name="_pie1" localSheetId="31">#REF!</definedName>
    <definedName name="_pie1" localSheetId="32">#REF!</definedName>
    <definedName name="_pie1" localSheetId="4">#REF!</definedName>
    <definedName name="_pie1" localSheetId="5">#REF!</definedName>
    <definedName name="_pie1" localSheetId="6">#REF!</definedName>
    <definedName name="_pie1" localSheetId="10">#REF!</definedName>
    <definedName name="_pie1">#REF!</definedName>
    <definedName name="_pie2" localSheetId="11">#REF!</definedName>
    <definedName name="_pie2" localSheetId="13">#REF!</definedName>
    <definedName name="_pie2" localSheetId="14">#REF!</definedName>
    <definedName name="_pie2" localSheetId="17">#REF!</definedName>
    <definedName name="_pie2" localSheetId="18">#REF!</definedName>
    <definedName name="_pie2" localSheetId="28">#REF!</definedName>
    <definedName name="_pie2" localSheetId="29">#REF!</definedName>
    <definedName name="_pie2" localSheetId="30">#REF!</definedName>
    <definedName name="_pie2" localSheetId="31">#REF!</definedName>
    <definedName name="_pie2" localSheetId="32">#REF!</definedName>
    <definedName name="_pie2" localSheetId="4">#REF!</definedName>
    <definedName name="_pie2" localSheetId="5">#REF!</definedName>
    <definedName name="_pie2" localSheetId="6">#REF!</definedName>
    <definedName name="_pie2" localSheetId="10">#REF!</definedName>
    <definedName name="_pie2" localSheetId="33">#REF!</definedName>
    <definedName name="_pie2">#REF!</definedName>
    <definedName name="_pie3" localSheetId="11">#REF!</definedName>
    <definedName name="_pie3" localSheetId="13">#REF!</definedName>
    <definedName name="_pie3" localSheetId="14">#REF!</definedName>
    <definedName name="_pie3" localSheetId="17">#REF!</definedName>
    <definedName name="_pie3" localSheetId="18">#REF!</definedName>
    <definedName name="_pie3" localSheetId="28">#REF!</definedName>
    <definedName name="_pie3" localSheetId="29">#REF!</definedName>
    <definedName name="_pie3" localSheetId="30">#REF!</definedName>
    <definedName name="_pie3" localSheetId="31">#REF!</definedName>
    <definedName name="_pie3" localSheetId="32">#REF!</definedName>
    <definedName name="_pie3" localSheetId="4">#REF!</definedName>
    <definedName name="_pie3" localSheetId="5">#REF!</definedName>
    <definedName name="_pie3" localSheetId="6">#REF!</definedName>
    <definedName name="_pie3" localSheetId="10">#REF!</definedName>
    <definedName name="_pie3" localSheetId="33">#REF!</definedName>
    <definedName name="_pie3">#REF!</definedName>
    <definedName name="A_impresión_IM" localSheetId="11">#REF!</definedName>
    <definedName name="A_impresión_IM" localSheetId="13">#REF!</definedName>
    <definedName name="A_impresión_IM" localSheetId="14">#REF!</definedName>
    <definedName name="A_impresión_IM" localSheetId="17">#REF!</definedName>
    <definedName name="A_impresión_IM" localSheetId="18">#REF!</definedName>
    <definedName name="A_impresión_IM" localSheetId="28">#REF!</definedName>
    <definedName name="A_impresión_IM" localSheetId="29">#REF!</definedName>
    <definedName name="A_impresión_IM" localSheetId="31">#REF!</definedName>
    <definedName name="A_impresión_IM" localSheetId="32">#REF!</definedName>
    <definedName name="A_impresión_IM" localSheetId="5">#REF!</definedName>
    <definedName name="A_impresión_IM" localSheetId="10">#REF!</definedName>
    <definedName name="A_impresión_IM" localSheetId="33">#REF!</definedName>
    <definedName name="A_impresión_IM">#REF!</definedName>
    <definedName name="_xlnm.Print_Area" localSheetId="1">'6.1'!$A$2:$O$33</definedName>
    <definedName name="_xlnm.Print_Area" localSheetId="11">'6.10'!$A$2:$N$59</definedName>
    <definedName name="_xlnm.Print_Area" localSheetId="12">'6.11'!$A$2:$I$21</definedName>
    <definedName name="_xlnm.Print_Area" localSheetId="13">'6.12'!$A$2:$I$32</definedName>
    <definedName name="_xlnm.Print_Area" localSheetId="14">'6.13'!$A$2:$K$34</definedName>
    <definedName name="_xlnm.Print_Area" localSheetId="15">'6.14'!$A$2:$H$21</definedName>
    <definedName name="_xlnm.Print_Area" localSheetId="16">'6.15'!$A$2:$H$49</definedName>
    <definedName name="_xlnm.Print_Area" localSheetId="17">'6.16'!$A$2:$I$39</definedName>
    <definedName name="_xlnm.Print_Area" localSheetId="18">'6.17'!$A$2:$H$27</definedName>
    <definedName name="_xlnm.Print_Area" localSheetId="19">'6.18'!$A$2:$I$27</definedName>
    <definedName name="_xlnm.Print_Area" localSheetId="20">'6.19'!$A$2:$M$28</definedName>
    <definedName name="_xlnm.Print_Area" localSheetId="2">'6.2'!$A$2:$O$21</definedName>
    <definedName name="_xlnm.Print_Area" localSheetId="21">'6.20'!$A$2:$K$24</definedName>
    <definedName name="_xlnm.Print_Area" localSheetId="22">'6.21'!$A$2:$J$20</definedName>
    <definedName name="_xlnm.Print_Area" localSheetId="23">'6.22'!$A$2:$K$30</definedName>
    <definedName name="_xlnm.Print_Area" localSheetId="24">'6.23'!$A$2:$L$35</definedName>
    <definedName name="_xlnm.Print_Area" localSheetId="25">'6.24'!$A$2:$L$22</definedName>
    <definedName name="_xlnm.Print_Area" localSheetId="26">'6.25'!$A$2:$J$19</definedName>
    <definedName name="_xlnm.Print_Area" localSheetId="27">'6.26'!$A$2:$H$23</definedName>
    <definedName name="_xlnm.Print_Area" localSheetId="28">'6.27'!$A$2:$L$32</definedName>
    <definedName name="_xlnm.Print_Area" localSheetId="29">'6.28a'!$A$2:$L$26</definedName>
    <definedName name="_xlnm.Print_Area" localSheetId="30">'6.28b'!$A$2:$K$74</definedName>
    <definedName name="_xlnm.Print_Area" localSheetId="31">'6.29'!$A$2:$L$32</definedName>
    <definedName name="_xlnm.Print_Area" localSheetId="3">'6.3'!$A$2:$O$40</definedName>
    <definedName name="_xlnm.Print_Area" localSheetId="32">'6.30'!$A$2:$H$32</definedName>
    <definedName name="_xlnm.Print_Area" localSheetId="4">'6.4'!$A$2:$O$25</definedName>
    <definedName name="_xlnm.Print_Area" localSheetId="5">'6.5a'!$A$2:$S$32</definedName>
    <definedName name="_xlnm.Print_Area" localSheetId="6">'6.5b'!$A$2:$K$37</definedName>
    <definedName name="_xlnm.Print_Area" localSheetId="7">'6.6'!$A$2:$Q$23</definedName>
    <definedName name="_xlnm.Print_Area" localSheetId="8">'6.7'!$A$2:$K$19</definedName>
    <definedName name="_xlnm.Print_Area" localSheetId="9">'6.8'!$A$2:$O$32</definedName>
    <definedName name="_xlnm.Print_Area" localSheetId="10">'6.9'!$A$2:$L$96</definedName>
    <definedName name="_xlnm.Print_Area" localSheetId="33">'G 6.1'!$A$2:$D$34</definedName>
    <definedName name="_xlnm.Print_Area" localSheetId="0">'Índice'!$A$2:$C$138</definedName>
    <definedName name="bo_anio" localSheetId="11">#REF!</definedName>
    <definedName name="bo_anio" localSheetId="13">#REF!</definedName>
    <definedName name="bo_anio" localSheetId="14">#REF!</definedName>
    <definedName name="bo_anio" localSheetId="17">#REF!</definedName>
    <definedName name="bo_anio" localSheetId="18">#REF!</definedName>
    <definedName name="bo_anio" localSheetId="28">#REF!</definedName>
    <definedName name="bo_anio" localSheetId="29">#REF!</definedName>
    <definedName name="bo_anio" localSheetId="31">#REF!</definedName>
    <definedName name="bo_anio" localSheetId="32">#REF!</definedName>
    <definedName name="bo_anio" localSheetId="5">#REF!</definedName>
    <definedName name="bo_anio" localSheetId="10">#REF!</definedName>
    <definedName name="bo_anio" localSheetId="33">#REF!</definedName>
    <definedName name="bo_anio">#REF!</definedName>
    <definedName name="bo_des" localSheetId="11">#REF!</definedName>
    <definedName name="bo_des" localSheetId="13">#REF!</definedName>
    <definedName name="bo_des" localSheetId="14">#REF!</definedName>
    <definedName name="bo_des" localSheetId="17">#REF!</definedName>
    <definedName name="bo_des" localSheetId="18">#REF!</definedName>
    <definedName name="bo_des" localSheetId="28">#REF!</definedName>
    <definedName name="bo_des" localSheetId="29">#REF!</definedName>
    <definedName name="bo_des" localSheetId="31">#REF!</definedName>
    <definedName name="bo_des" localSheetId="32">#REF!</definedName>
    <definedName name="bo_des" localSheetId="5">#REF!</definedName>
    <definedName name="bo_des" localSheetId="10">#REF!</definedName>
    <definedName name="bo_des" localSheetId="33">#REF!</definedName>
    <definedName name="bo_des">#REF!</definedName>
    <definedName name="bo_ref_anio" localSheetId="11">#REF!</definedName>
    <definedName name="bo_ref_anio" localSheetId="13">#REF!</definedName>
    <definedName name="bo_ref_anio" localSheetId="14">#REF!</definedName>
    <definedName name="bo_ref_anio" localSheetId="17">#REF!</definedName>
    <definedName name="bo_ref_anio" localSheetId="18">#REF!</definedName>
    <definedName name="bo_ref_anio" localSheetId="28">#REF!</definedName>
    <definedName name="bo_ref_anio" localSheetId="29">#REF!</definedName>
    <definedName name="bo_ref_anio" localSheetId="31">#REF!</definedName>
    <definedName name="bo_ref_anio" localSheetId="32">#REF!</definedName>
    <definedName name="bo_ref_anio" localSheetId="5">#REF!</definedName>
    <definedName name="bo_ref_anio" localSheetId="10">#REF!</definedName>
    <definedName name="bo_ref_anio" localSheetId="33">#REF!</definedName>
    <definedName name="bo_ref_anio">#REF!</definedName>
    <definedName name="bo_ref_ind" localSheetId="11">#REF!</definedName>
    <definedName name="bo_ref_ind" localSheetId="13">#REF!</definedName>
    <definedName name="bo_ref_ind" localSheetId="14">#REF!</definedName>
    <definedName name="bo_ref_ind" localSheetId="17">#REF!</definedName>
    <definedName name="bo_ref_ind" localSheetId="18">#REF!</definedName>
    <definedName name="bo_ref_ind" localSheetId="28">#REF!</definedName>
    <definedName name="bo_ref_ind" localSheetId="29">#REF!</definedName>
    <definedName name="bo_ref_ind" localSheetId="31">#REF!</definedName>
    <definedName name="bo_ref_ind" localSheetId="32">#REF!</definedName>
    <definedName name="bo_ref_ind" localSheetId="5">#REF!</definedName>
    <definedName name="bo_ref_ind" localSheetId="10">#REF!</definedName>
    <definedName name="bo_ref_ind" localSheetId="33">#REF!</definedName>
    <definedName name="bo_ref_ind">#REF!</definedName>
    <definedName name="bo_ref_nal" localSheetId="11">#REF!</definedName>
    <definedName name="bo_ref_nal" localSheetId="13">#REF!</definedName>
    <definedName name="bo_ref_nal" localSheetId="14">#REF!</definedName>
    <definedName name="bo_ref_nal" localSheetId="17">#REF!</definedName>
    <definedName name="bo_ref_nal" localSheetId="18">#REF!</definedName>
    <definedName name="bo_ref_nal" localSheetId="28">#REF!</definedName>
    <definedName name="bo_ref_nal" localSheetId="29">#REF!</definedName>
    <definedName name="bo_ref_nal" localSheetId="31">#REF!</definedName>
    <definedName name="bo_ref_nal" localSheetId="32">#REF!</definedName>
    <definedName name="bo_ref_nal" localSheetId="5">#REF!</definedName>
    <definedName name="bo_ref_nal" localSheetId="10">#REF!</definedName>
    <definedName name="bo_ref_nal" localSheetId="33">#REF!</definedName>
    <definedName name="bo_ref_nal">#REF!</definedName>
    <definedName name="br_anio" localSheetId="11">#REF!</definedName>
    <definedName name="br_anio" localSheetId="13">#REF!</definedName>
    <definedName name="br_anio" localSheetId="14">#REF!</definedName>
    <definedName name="br_anio" localSheetId="17">#REF!</definedName>
    <definedName name="br_anio" localSheetId="18">#REF!</definedName>
    <definedName name="br_anio" localSheetId="28">#REF!</definedName>
    <definedName name="br_anio" localSheetId="29">#REF!</definedName>
    <definedName name="br_anio" localSheetId="31">#REF!</definedName>
    <definedName name="br_anio" localSheetId="32">#REF!</definedName>
    <definedName name="br_anio" localSheetId="5">#REF!</definedName>
    <definedName name="br_anio" localSheetId="10">#REF!</definedName>
    <definedName name="br_anio" localSheetId="33">#REF!</definedName>
    <definedName name="br_anio">#REF!</definedName>
    <definedName name="br_des" localSheetId="11">#REF!</definedName>
    <definedName name="br_des" localSheetId="13">#REF!</definedName>
    <definedName name="br_des" localSheetId="14">#REF!</definedName>
    <definedName name="br_des" localSheetId="17">#REF!</definedName>
    <definedName name="br_des" localSheetId="18">#REF!</definedName>
    <definedName name="br_des" localSheetId="28">#REF!</definedName>
    <definedName name="br_des" localSheetId="29">#REF!</definedName>
    <definedName name="br_des" localSheetId="31">#REF!</definedName>
    <definedName name="br_des" localSheetId="32">#REF!</definedName>
    <definedName name="br_des" localSheetId="5">#REF!</definedName>
    <definedName name="br_des" localSheetId="10">#REF!</definedName>
    <definedName name="br_des" localSheetId="33">#REF!</definedName>
    <definedName name="br_des">#REF!</definedName>
    <definedName name="br_ref_anio" localSheetId="11">#REF!</definedName>
    <definedName name="br_ref_anio" localSheetId="13">#REF!</definedName>
    <definedName name="br_ref_anio" localSheetId="14">#REF!</definedName>
    <definedName name="br_ref_anio" localSheetId="17">#REF!</definedName>
    <definedName name="br_ref_anio" localSheetId="18">#REF!</definedName>
    <definedName name="br_ref_anio" localSheetId="28">#REF!</definedName>
    <definedName name="br_ref_anio" localSheetId="29">#REF!</definedName>
    <definedName name="br_ref_anio" localSheetId="31">#REF!</definedName>
    <definedName name="br_ref_anio" localSheetId="32">#REF!</definedName>
    <definedName name="br_ref_anio" localSheetId="5">#REF!</definedName>
    <definedName name="br_ref_anio" localSheetId="10">#REF!</definedName>
    <definedName name="br_ref_anio" localSheetId="33">#REF!</definedName>
    <definedName name="br_ref_anio">#REF!</definedName>
    <definedName name="br_ref_ind" localSheetId="11">#REF!</definedName>
    <definedName name="br_ref_ind" localSheetId="13">#REF!</definedName>
    <definedName name="br_ref_ind" localSheetId="14">#REF!</definedName>
    <definedName name="br_ref_ind" localSheetId="17">#REF!</definedName>
    <definedName name="br_ref_ind" localSheetId="18">#REF!</definedName>
    <definedName name="br_ref_ind" localSheetId="28">#REF!</definedName>
    <definedName name="br_ref_ind" localSheetId="29">#REF!</definedName>
    <definedName name="br_ref_ind" localSheetId="31">#REF!</definedName>
    <definedName name="br_ref_ind" localSheetId="32">#REF!</definedName>
    <definedName name="br_ref_ind" localSheetId="5">#REF!</definedName>
    <definedName name="br_ref_ind" localSheetId="10">#REF!</definedName>
    <definedName name="br_ref_ind" localSheetId="33">#REF!</definedName>
    <definedName name="br_ref_ind">#REF!</definedName>
    <definedName name="br_ref_nal" localSheetId="11">#REF!</definedName>
    <definedName name="br_ref_nal" localSheetId="13">#REF!</definedName>
    <definedName name="br_ref_nal" localSheetId="14">#REF!</definedName>
    <definedName name="br_ref_nal" localSheetId="17">#REF!</definedName>
    <definedName name="br_ref_nal" localSheetId="18">#REF!</definedName>
    <definedName name="br_ref_nal" localSheetId="28">#REF!</definedName>
    <definedName name="br_ref_nal" localSheetId="29">#REF!</definedName>
    <definedName name="br_ref_nal" localSheetId="31">#REF!</definedName>
    <definedName name="br_ref_nal" localSheetId="32">#REF!</definedName>
    <definedName name="br_ref_nal" localSheetId="5">#REF!</definedName>
    <definedName name="br_ref_nal" localSheetId="10">#REF!</definedName>
    <definedName name="br_ref_nal" localSheetId="33">#REF!</definedName>
    <definedName name="br_ref_nal">#REF!</definedName>
    <definedName name="central">"Imagen 14"</definedName>
    <definedName name="Consulta17" localSheetId="11">#REF!</definedName>
    <definedName name="Consulta17" localSheetId="13">#REF!</definedName>
    <definedName name="Consulta17" localSheetId="14">#REF!</definedName>
    <definedName name="Consulta17" localSheetId="17">#REF!</definedName>
    <definedName name="Consulta17" localSheetId="18">#REF!</definedName>
    <definedName name="Consulta17" localSheetId="28">#REF!</definedName>
    <definedName name="Consulta17" localSheetId="29">#REF!</definedName>
    <definedName name="Consulta17" localSheetId="31">#REF!</definedName>
    <definedName name="Consulta17" localSheetId="32">#REF!</definedName>
    <definedName name="Consulta17" localSheetId="5">#REF!</definedName>
    <definedName name="Consulta17" localSheetId="10">#REF!</definedName>
    <definedName name="Consulta17" localSheetId="33">#REF!</definedName>
    <definedName name="Consulta17">#REF!</definedName>
    <definedName name="Consulta9" localSheetId="11">#REF!</definedName>
    <definedName name="Consulta9" localSheetId="13">#REF!</definedName>
    <definedName name="Consulta9" localSheetId="14">#REF!</definedName>
    <definedName name="Consulta9" localSheetId="17">#REF!</definedName>
    <definedName name="Consulta9" localSheetId="18">#REF!</definedName>
    <definedName name="Consulta9" localSheetId="28">#REF!</definedName>
    <definedName name="Consulta9" localSheetId="29">#REF!</definedName>
    <definedName name="Consulta9" localSheetId="31">#REF!</definedName>
    <definedName name="Consulta9" localSheetId="32">#REF!</definedName>
    <definedName name="Consulta9" localSheetId="5">#REF!</definedName>
    <definedName name="Consulta9" localSheetId="10">#REF!</definedName>
    <definedName name="Consulta9" localSheetId="33">#REF!</definedName>
    <definedName name="Consulta9">#REF!</definedName>
    <definedName name="encabezado" localSheetId="11">#REF!</definedName>
    <definedName name="encabezado" localSheetId="13">#REF!</definedName>
    <definedName name="encabezado" localSheetId="14">#REF!</definedName>
    <definedName name="encabezado" localSheetId="17">#REF!</definedName>
    <definedName name="encabezado" localSheetId="18">#REF!</definedName>
    <definedName name="encabezado" localSheetId="28">#REF!</definedName>
    <definedName name="encabezado" localSheetId="29">#REF!</definedName>
    <definedName name="encabezado" localSheetId="31">#REF!</definedName>
    <definedName name="encabezado" localSheetId="32">#REF!</definedName>
    <definedName name="encabezado" localSheetId="5">#REF!</definedName>
    <definedName name="encabezado" localSheetId="10">#REF!</definedName>
    <definedName name="encabezado" localSheetId="33">#REF!</definedName>
    <definedName name="encabezado">#REF!</definedName>
    <definedName name="encabezado1" localSheetId="11">#REF!</definedName>
    <definedName name="encabezado1" localSheetId="13">#REF!</definedName>
    <definedName name="encabezado1" localSheetId="14">#REF!</definedName>
    <definedName name="encabezado1" localSheetId="17">#REF!</definedName>
    <definedName name="encabezado1" localSheetId="18">#REF!</definedName>
    <definedName name="encabezado1" localSheetId="28">#REF!</definedName>
    <definedName name="encabezado1" localSheetId="29">#REF!</definedName>
    <definedName name="encabezado1" localSheetId="31">#REF!</definedName>
    <definedName name="encabezado1" localSheetId="32">#REF!</definedName>
    <definedName name="encabezado1" localSheetId="5">#REF!</definedName>
    <definedName name="encabezado1" localSheetId="10">#REF!</definedName>
    <definedName name="encabezado1" localSheetId="33">#REF!</definedName>
    <definedName name="encabezado1">#REF!</definedName>
    <definedName name="encabezado2" localSheetId="11">#REF!</definedName>
    <definedName name="encabezado2" localSheetId="13">#REF!</definedName>
    <definedName name="encabezado2" localSheetId="14">#REF!</definedName>
    <definedName name="encabezado2" localSheetId="17">#REF!</definedName>
    <definedName name="encabezado2" localSheetId="18">#REF!</definedName>
    <definedName name="encabezado2" localSheetId="28">#REF!</definedName>
    <definedName name="encabezado2" localSheetId="29">#REF!</definedName>
    <definedName name="encabezado2" localSheetId="31">#REF!</definedName>
    <definedName name="encabezado2" localSheetId="32">#REF!</definedName>
    <definedName name="encabezado2" localSheetId="5">#REF!</definedName>
    <definedName name="encabezado2" localSheetId="10">#REF!</definedName>
    <definedName name="encabezado2" localSheetId="33">#REF!</definedName>
    <definedName name="encabezado2">#REF!</definedName>
    <definedName name="encabezado3" localSheetId="11">#REF!</definedName>
    <definedName name="encabezado3" localSheetId="13">#REF!</definedName>
    <definedName name="encabezado3" localSheetId="14">#REF!</definedName>
    <definedName name="encabezado3" localSheetId="17">#REF!</definedName>
    <definedName name="encabezado3" localSheetId="18">#REF!</definedName>
    <definedName name="encabezado3" localSheetId="28">#REF!</definedName>
    <definedName name="encabezado3" localSheetId="29">#REF!</definedName>
    <definedName name="encabezado3" localSheetId="31">#REF!</definedName>
    <definedName name="encabezado3" localSheetId="32">#REF!</definedName>
    <definedName name="encabezado3" localSheetId="5">#REF!</definedName>
    <definedName name="encabezado3" localSheetId="10">#REF!</definedName>
    <definedName name="encabezado3" localSheetId="33">#REF!</definedName>
    <definedName name="encabezado3">#REF!</definedName>
    <definedName name="ent_sig" localSheetId="11">#REF!</definedName>
    <definedName name="ent_sig" localSheetId="13">#REF!</definedName>
    <definedName name="ent_sig" localSheetId="14">#REF!</definedName>
    <definedName name="ent_sig" localSheetId="17">#REF!</definedName>
    <definedName name="ent_sig" localSheetId="18">#REF!</definedName>
    <definedName name="ent_sig" localSheetId="28">#REF!</definedName>
    <definedName name="ent_sig" localSheetId="29">#REF!</definedName>
    <definedName name="ent_sig" localSheetId="31">#REF!</definedName>
    <definedName name="ent_sig" localSheetId="32">#REF!</definedName>
    <definedName name="ent_sig" localSheetId="5">#REF!</definedName>
    <definedName name="ent_sig" localSheetId="10">#REF!</definedName>
    <definedName name="ent_sig" localSheetId="33">#REF!</definedName>
    <definedName name="ent_sig">#REF!</definedName>
    <definedName name="ini_gra" localSheetId="11">#REF!</definedName>
    <definedName name="ini_gra" localSheetId="13">#REF!</definedName>
    <definedName name="ini_gra" localSheetId="14">#REF!</definedName>
    <definedName name="ini_gra" localSheetId="17">#REF!</definedName>
    <definedName name="ini_gra" localSheetId="18">#REF!</definedName>
    <definedName name="ini_gra" localSheetId="28">#REF!</definedName>
    <definedName name="ini_gra" localSheetId="29">#REF!</definedName>
    <definedName name="ini_gra" localSheetId="31">#REF!</definedName>
    <definedName name="ini_gra" localSheetId="32">#REF!</definedName>
    <definedName name="ini_gra" localSheetId="5">#REF!</definedName>
    <definedName name="ini_gra" localSheetId="10">#REF!</definedName>
    <definedName name="ini_gra" localSheetId="33">#REF!</definedName>
    <definedName name="ini_gra">#REF!</definedName>
    <definedName name="inicio" localSheetId="11">#REF!</definedName>
    <definedName name="inicio" localSheetId="13">#REF!</definedName>
    <definedName name="inicio" localSheetId="14">#REF!</definedName>
    <definedName name="inicio" localSheetId="17">#REF!</definedName>
    <definedName name="inicio" localSheetId="18">#REF!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4">#REF!</definedName>
    <definedName name="inicio" localSheetId="5">#REF!</definedName>
    <definedName name="inicio" localSheetId="6">#REF!</definedName>
    <definedName name="inicio" localSheetId="10">#REF!</definedName>
    <definedName name="inicio" localSheetId="33">#REF!</definedName>
    <definedName name="inicio">#REF!</definedName>
    <definedName name="inicio1" localSheetId="11">#REF!</definedName>
    <definedName name="inicio1" localSheetId="13">#REF!</definedName>
    <definedName name="inicio1" localSheetId="14">#REF!</definedName>
    <definedName name="inicio1" localSheetId="17">#REF!</definedName>
    <definedName name="inicio1" localSheetId="18">#REF!</definedName>
    <definedName name="inicio1" localSheetId="28">#REF!</definedName>
    <definedName name="inicio1" localSheetId="29">#REF!</definedName>
    <definedName name="inicio1" localSheetId="30">#REF!</definedName>
    <definedName name="inicio1" localSheetId="31">#REF!</definedName>
    <definedName name="inicio1" localSheetId="32">#REF!</definedName>
    <definedName name="inicio1" localSheetId="4">#REF!</definedName>
    <definedName name="inicio1" localSheetId="5">#REF!</definedName>
    <definedName name="inicio1" localSheetId="6">#REF!</definedName>
    <definedName name="inicio1" localSheetId="10">#REF!</definedName>
    <definedName name="inicio1" localSheetId="33">#REF!</definedName>
    <definedName name="inicio1">#REF!</definedName>
    <definedName name="inicio2" localSheetId="11">#REF!</definedName>
    <definedName name="inicio2" localSheetId="13">#REF!</definedName>
    <definedName name="inicio2" localSheetId="14">#REF!</definedName>
    <definedName name="inicio2" localSheetId="17">#REF!</definedName>
    <definedName name="inicio2" localSheetId="18">#REF!</definedName>
    <definedName name="inicio2" localSheetId="28">#REF!</definedName>
    <definedName name="inicio2" localSheetId="29">#REF!</definedName>
    <definedName name="inicio2" localSheetId="30">#REF!</definedName>
    <definedName name="inicio2" localSheetId="31">#REF!</definedName>
    <definedName name="inicio2" localSheetId="32">#REF!</definedName>
    <definedName name="inicio2" localSheetId="4">#REF!</definedName>
    <definedName name="inicio2" localSheetId="5">#REF!</definedName>
    <definedName name="inicio2" localSheetId="6">#REF!</definedName>
    <definedName name="inicio2" localSheetId="10">#REF!</definedName>
    <definedName name="inicio2" localSheetId="33">#REF!</definedName>
    <definedName name="inicio2">#REF!</definedName>
    <definedName name="inicio3" localSheetId="11">#REF!</definedName>
    <definedName name="inicio3" localSheetId="13">#REF!</definedName>
    <definedName name="inicio3" localSheetId="14">#REF!</definedName>
    <definedName name="inicio3" localSheetId="17">#REF!</definedName>
    <definedName name="inicio3" localSheetId="18">#REF!</definedName>
    <definedName name="inicio3" localSheetId="28">#REF!</definedName>
    <definedName name="inicio3" localSheetId="29">#REF!</definedName>
    <definedName name="inicio3" localSheetId="31">#REF!</definedName>
    <definedName name="inicio3" localSheetId="32">#REF!</definedName>
    <definedName name="inicio3" localSheetId="5">#REF!</definedName>
    <definedName name="inicio3" localSheetId="10">#REF!</definedName>
    <definedName name="inicio3" localSheetId="33">#REF!</definedName>
    <definedName name="inicio3">#REF!</definedName>
    <definedName name="lo_anio" localSheetId="11">#REF!</definedName>
    <definedName name="lo_anio" localSheetId="13">#REF!</definedName>
    <definedName name="lo_anio" localSheetId="14">#REF!</definedName>
    <definedName name="lo_anio" localSheetId="17">#REF!</definedName>
    <definedName name="lo_anio" localSheetId="18">#REF!</definedName>
    <definedName name="lo_anio" localSheetId="28">#REF!</definedName>
    <definedName name="lo_anio" localSheetId="29">#REF!</definedName>
    <definedName name="lo_anio" localSheetId="31">#REF!</definedName>
    <definedName name="lo_anio" localSheetId="32">#REF!</definedName>
    <definedName name="lo_anio" localSheetId="5">#REF!</definedName>
    <definedName name="lo_anio" localSheetId="10">#REF!</definedName>
    <definedName name="lo_anio" localSheetId="33">#REF!</definedName>
    <definedName name="lo_anio">#REF!</definedName>
    <definedName name="lo_des" localSheetId="11">#REF!</definedName>
    <definedName name="lo_des" localSheetId="13">#REF!</definedName>
    <definedName name="lo_des" localSheetId="14">#REF!</definedName>
    <definedName name="lo_des" localSheetId="17">#REF!</definedName>
    <definedName name="lo_des" localSheetId="18">#REF!</definedName>
    <definedName name="lo_des" localSheetId="28">#REF!</definedName>
    <definedName name="lo_des" localSheetId="29">#REF!</definedName>
    <definedName name="lo_des" localSheetId="31">#REF!</definedName>
    <definedName name="lo_des" localSheetId="32">#REF!</definedName>
    <definedName name="lo_des" localSheetId="5">#REF!</definedName>
    <definedName name="lo_des" localSheetId="10">#REF!</definedName>
    <definedName name="lo_des" localSheetId="33">#REF!</definedName>
    <definedName name="lo_des">#REF!</definedName>
    <definedName name="lo_ref_anio" localSheetId="11">#REF!</definedName>
    <definedName name="lo_ref_anio" localSheetId="13">#REF!</definedName>
    <definedName name="lo_ref_anio" localSheetId="14">#REF!</definedName>
    <definedName name="lo_ref_anio" localSheetId="17">#REF!</definedName>
    <definedName name="lo_ref_anio" localSheetId="18">#REF!</definedName>
    <definedName name="lo_ref_anio" localSheetId="28">#REF!</definedName>
    <definedName name="lo_ref_anio" localSheetId="29">#REF!</definedName>
    <definedName name="lo_ref_anio" localSheetId="31">#REF!</definedName>
    <definedName name="lo_ref_anio" localSheetId="32">#REF!</definedName>
    <definedName name="lo_ref_anio" localSheetId="5">#REF!</definedName>
    <definedName name="lo_ref_anio" localSheetId="10">#REF!</definedName>
    <definedName name="lo_ref_anio" localSheetId="33">#REF!</definedName>
    <definedName name="lo_ref_anio">#REF!</definedName>
    <definedName name="lo_ref_ind" localSheetId="11">#REF!</definedName>
    <definedName name="lo_ref_ind" localSheetId="13">#REF!</definedName>
    <definedName name="lo_ref_ind" localSheetId="14">#REF!</definedName>
    <definedName name="lo_ref_ind" localSheetId="17">#REF!</definedName>
    <definedName name="lo_ref_ind" localSheetId="18">#REF!</definedName>
    <definedName name="lo_ref_ind" localSheetId="28">#REF!</definedName>
    <definedName name="lo_ref_ind" localSheetId="29">#REF!</definedName>
    <definedName name="lo_ref_ind" localSheetId="31">#REF!</definedName>
    <definedName name="lo_ref_ind" localSheetId="32">#REF!</definedName>
    <definedName name="lo_ref_ind" localSheetId="5">#REF!</definedName>
    <definedName name="lo_ref_ind" localSheetId="10">#REF!</definedName>
    <definedName name="lo_ref_ind" localSheetId="33">#REF!</definedName>
    <definedName name="lo_ref_ind">#REF!</definedName>
    <definedName name="lr_anio" localSheetId="11">#REF!</definedName>
    <definedName name="lr_anio" localSheetId="13">#REF!</definedName>
    <definedName name="lr_anio" localSheetId="14">#REF!</definedName>
    <definedName name="lr_anio" localSheetId="17">#REF!</definedName>
    <definedName name="lr_anio" localSheetId="18">#REF!</definedName>
    <definedName name="lr_anio" localSheetId="28">#REF!</definedName>
    <definedName name="lr_anio" localSheetId="29">#REF!</definedName>
    <definedName name="lr_anio" localSheetId="31">#REF!</definedName>
    <definedName name="lr_anio" localSheetId="32">#REF!</definedName>
    <definedName name="lr_anio" localSheetId="5">#REF!</definedName>
    <definedName name="lr_anio" localSheetId="10">#REF!</definedName>
    <definedName name="lr_anio" localSheetId="33">#REF!</definedName>
    <definedName name="lr_anio">#REF!</definedName>
    <definedName name="lr_des" localSheetId="11">#REF!</definedName>
    <definedName name="lr_des" localSheetId="13">#REF!</definedName>
    <definedName name="lr_des" localSheetId="14">#REF!</definedName>
    <definedName name="lr_des" localSheetId="17">#REF!</definedName>
    <definedName name="lr_des" localSheetId="18">#REF!</definedName>
    <definedName name="lr_des" localSheetId="28">#REF!</definedName>
    <definedName name="lr_des" localSheetId="29">#REF!</definedName>
    <definedName name="lr_des" localSheetId="31">#REF!</definedName>
    <definedName name="lr_des" localSheetId="32">#REF!</definedName>
    <definedName name="lr_des" localSheetId="5">#REF!</definedName>
    <definedName name="lr_des" localSheetId="10">#REF!</definedName>
    <definedName name="lr_des" localSheetId="33">#REF!</definedName>
    <definedName name="lr_des">#REF!</definedName>
    <definedName name="lr_ref_anio" localSheetId="11">#REF!</definedName>
    <definedName name="lr_ref_anio" localSheetId="13">#REF!</definedName>
    <definedName name="lr_ref_anio" localSheetId="14">#REF!</definedName>
    <definedName name="lr_ref_anio" localSheetId="17">#REF!</definedName>
    <definedName name="lr_ref_anio" localSheetId="18">#REF!</definedName>
    <definedName name="lr_ref_anio" localSheetId="28">#REF!</definedName>
    <definedName name="lr_ref_anio" localSheetId="29">#REF!</definedName>
    <definedName name="lr_ref_anio" localSheetId="31">#REF!</definedName>
    <definedName name="lr_ref_anio" localSheetId="32">#REF!</definedName>
    <definedName name="lr_ref_anio" localSheetId="5">#REF!</definedName>
    <definedName name="lr_ref_anio" localSheetId="10">#REF!</definedName>
    <definedName name="lr_ref_anio" localSheetId="33">#REF!</definedName>
    <definedName name="lr_ref_anio">#REF!</definedName>
    <definedName name="lr_ref_ind" localSheetId="11">#REF!</definedName>
    <definedName name="lr_ref_ind" localSheetId="13">#REF!</definedName>
    <definedName name="lr_ref_ind" localSheetId="14">#REF!</definedName>
    <definedName name="lr_ref_ind" localSheetId="17">#REF!</definedName>
    <definedName name="lr_ref_ind" localSheetId="18">#REF!</definedName>
    <definedName name="lr_ref_ind" localSheetId="28">#REF!</definedName>
    <definedName name="lr_ref_ind" localSheetId="29">#REF!</definedName>
    <definedName name="lr_ref_ind" localSheetId="31">#REF!</definedName>
    <definedName name="lr_ref_ind" localSheetId="32">#REF!</definedName>
    <definedName name="lr_ref_ind" localSheetId="5">#REF!</definedName>
    <definedName name="lr_ref_ind" localSheetId="10">#REF!</definedName>
    <definedName name="lr_ref_ind" localSheetId="33">#REF!</definedName>
    <definedName name="lr_ref_ind">#REF!</definedName>
    <definedName name="pie" localSheetId="11">#REF!</definedName>
    <definedName name="pie" localSheetId="13">#REF!</definedName>
    <definedName name="pie" localSheetId="14">#REF!</definedName>
    <definedName name="pie" localSheetId="17">#REF!</definedName>
    <definedName name="pie" localSheetId="18">#REF!</definedName>
    <definedName name="pie" localSheetId="28">#REF!</definedName>
    <definedName name="pie" localSheetId="29">#REF!</definedName>
    <definedName name="pie" localSheetId="31">#REF!</definedName>
    <definedName name="pie" localSheetId="32">#REF!</definedName>
    <definedName name="pie" localSheetId="5">#REF!</definedName>
    <definedName name="pie" localSheetId="10">#REF!</definedName>
    <definedName name="pie" localSheetId="33">#REF!</definedName>
    <definedName name="pie">#REF!</definedName>
    <definedName name="_xlnm.Print_Titles" localSheetId="11">'6.10'!$2:$10</definedName>
    <definedName name="_xlnm.Print_Titles" localSheetId="12">'6.11'!$2:$8</definedName>
    <definedName name="_xlnm.Print_Titles" localSheetId="14">'6.13'!$2:$11</definedName>
    <definedName name="_xlnm.Print_Titles" localSheetId="15">'6.14'!$2:$9</definedName>
    <definedName name="_xlnm.Print_Titles" localSheetId="16">'6.15'!$2:$9</definedName>
    <definedName name="_xlnm.Print_Titles" localSheetId="17">'6.16'!$2:$9</definedName>
    <definedName name="_xlnm.Print_Titles" localSheetId="18">'6.17'!$2:$10</definedName>
    <definedName name="_xlnm.Print_Titles" localSheetId="19">'6.18'!$2:$11</definedName>
    <definedName name="_xlnm.Print_Titles" localSheetId="20">'6.19'!$2:$11</definedName>
    <definedName name="_xlnm.Print_Titles" localSheetId="2">'6.2'!$2:$12</definedName>
    <definedName name="_xlnm.Print_Titles" localSheetId="21">'6.20'!$2:$11</definedName>
    <definedName name="_xlnm.Print_Titles" localSheetId="22">'6.21'!$2:$9</definedName>
    <definedName name="_xlnm.Print_Titles" localSheetId="28">'6.27'!$2:$8</definedName>
    <definedName name="_xlnm.Print_Titles" localSheetId="5">'6.5a'!$2:$13</definedName>
    <definedName name="_xlnm.Print_Titles" localSheetId="6">'6.5b'!$2:$10</definedName>
    <definedName name="_xlnm.Print_Titles" localSheetId="7">'6.6'!$2:$11</definedName>
    <definedName name="_xlnm.Print_Titles" localSheetId="8">'6.7'!$2:$11</definedName>
    <definedName name="_xlnm.Print_Titles" localSheetId="9">'6.8'!$2:$12</definedName>
    <definedName name="_xlnm.Print_Titles" localSheetId="10">'6.9'!$2:$12</definedName>
  </definedNames>
  <calcPr fullCalcOnLoad="1"/>
</workbook>
</file>

<file path=xl/sharedStrings.xml><?xml version="1.0" encoding="utf-8"?>
<sst xmlns="http://schemas.openxmlformats.org/spreadsheetml/2006/main" count="1372" uniqueCount="458">
  <si>
    <t>Población de 3 y más años por grupo quinquenal de edad y su distribución porcentual</t>
  </si>
  <si>
    <t>Cuadro 6.4</t>
  </si>
  <si>
    <t>&amp;</t>
  </si>
  <si>
    <t>según nivel de escolaridad</t>
  </si>
  <si>
    <t>1a. parte</t>
  </si>
  <si>
    <t>Al 15 de marzo de 2015</t>
  </si>
  <si>
    <t xml:space="preserve"> </t>
  </si>
  <si>
    <t>Grupo quinquenal de edad</t>
  </si>
  <si>
    <t>Total</t>
  </si>
  <si>
    <t>Nivel de escolaridad
(Porcentaje)</t>
  </si>
  <si>
    <t>Educación básica</t>
  </si>
  <si>
    <t>Preescolar</t>
  </si>
  <si>
    <t>Primaria</t>
  </si>
  <si>
    <t>Secundaria</t>
  </si>
  <si>
    <t>1
grado</t>
  </si>
  <si>
    <t>2
grados</t>
  </si>
  <si>
    <t>3
grados</t>
  </si>
  <si>
    <t>4
grados</t>
  </si>
  <si>
    <t>5
grados</t>
  </si>
  <si>
    <t>6
grados</t>
  </si>
  <si>
    <t>c/</t>
  </si>
  <si>
    <t>No espe-
cificado</t>
  </si>
  <si>
    <t>3 a 5 años</t>
  </si>
  <si>
    <t>6 a 9 años</t>
  </si>
  <si>
    <t>10 a 14 años</t>
  </si>
  <si>
    <t>15 a 19 años</t>
  </si>
  <si>
    <t>20 a 24 años</t>
  </si>
  <si>
    <t>25 a 29 años</t>
  </si>
  <si>
    <t>30 a 34 años</t>
  </si>
  <si>
    <t>35 a 39 años</t>
  </si>
  <si>
    <t>40 a 44 años</t>
  </si>
  <si>
    <t>45 a 49 años</t>
  </si>
  <si>
    <t>50 a 54 años</t>
  </si>
  <si>
    <t>55 a 59 años</t>
  </si>
  <si>
    <t>60 a 64 años</t>
  </si>
  <si>
    <t>65 a 69 años</t>
  </si>
  <si>
    <t>70 a 74 años</t>
  </si>
  <si>
    <t>75 y más años</t>
  </si>
  <si>
    <t>2a. parte y última</t>
  </si>
  <si>
    <t>Grupo quinquenal 
de edad</t>
  </si>
  <si>
    <t>Educación 
posbásica</t>
  </si>
  <si>
    <t>Sin escolaridad</t>
  </si>
  <si>
    <t>b/</t>
  </si>
  <si>
    <t>No especificado</t>
  </si>
  <si>
    <t>a/</t>
  </si>
  <si>
    <t>Nota:</t>
  </si>
  <si>
    <t>La información considera a la población con algún grado aprobado.</t>
  </si>
  <si>
    <t>Incluye a la población que tiene al menos un grado aprobado en estudios técnicos o comerciales con secundaria terminada, preparatoria o bachillerato (general o tecnológico), normal básica, estudios técnicos o comerciales con preparatoria terminada, profesional (licenciatura, normal superior o equivalente), especialidad, maestría o doctorado.</t>
  </si>
  <si>
    <t>Comprende a las personas que nunca han ido a la escuela, a las que solo aprendieron a leer y escribir y no completaron ningún año escolar, y a los niños que estaban cursando el primer año de preescolar en el momento de la encuesta.</t>
  </si>
  <si>
    <t>Incluye a la población que tiene al menos un grado aprobado en estudios técnicos o comerciales con primaria terminada.</t>
  </si>
  <si>
    <t>Fuente:</t>
  </si>
  <si>
    <r>
      <t xml:space="preserve">INEGI. Dirección General de Estadísticas Sociodemográficas. </t>
    </r>
    <r>
      <rPr>
        <i/>
        <sz val="8"/>
        <color indexed="8"/>
        <rFont val="Arial"/>
        <family val="2"/>
      </rPr>
      <t>Encuesta Intercensal 2015.</t>
    </r>
    <r>
      <rPr>
        <sz val="8"/>
        <color indexed="12"/>
        <rFont val="Arial"/>
        <family val="2"/>
      </rPr>
      <t xml:space="preserve"> </t>
    </r>
    <r>
      <rPr>
        <u val="single"/>
        <sz val="8"/>
        <color indexed="12"/>
        <rFont val="Arial"/>
        <family val="2"/>
      </rPr>
      <t>www.inegi.org.mx</t>
    </r>
    <r>
      <rPr>
        <sz val="8"/>
        <color indexed="8"/>
        <rFont val="Arial"/>
        <family val="2"/>
      </rPr>
      <t xml:space="preserve"> (18 de marzo de 2016).</t>
    </r>
  </si>
  <si>
    <t>Población de 15 y más años por grupo de edad y su distribución porcentual</t>
  </si>
  <si>
    <t>Cuadro 6.1</t>
  </si>
  <si>
    <t>según condición de alfabetismo y sexo</t>
  </si>
  <si>
    <t>Grupo de edad</t>
  </si>
  <si>
    <t>Condición de alfabetismo y sexo
(Porcentaje)</t>
  </si>
  <si>
    <t>Alfabeta</t>
  </si>
  <si>
    <t>Analfabeta</t>
  </si>
  <si>
    <t>Hombres</t>
  </si>
  <si>
    <t>Mujeres</t>
  </si>
  <si>
    <t>15 a 17 años</t>
  </si>
  <si>
    <t>18 a 24 años</t>
  </si>
  <si>
    <t>25 a 34 años</t>
  </si>
  <si>
    <t>35 a 44 años</t>
  </si>
  <si>
    <t>45 a 54 años</t>
  </si>
  <si>
    <t>55 a 64 años</t>
  </si>
  <si>
    <t>65 y más años</t>
  </si>
  <si>
    <r>
      <t xml:space="preserve">La </t>
    </r>
    <r>
      <rPr>
        <i/>
        <sz val="8"/>
        <rFont val="Arial"/>
        <family val="2"/>
      </rPr>
      <t>Encuesta Intercensal 2015</t>
    </r>
    <r>
      <rPr>
        <sz val="8"/>
        <rFont val="Arial"/>
        <family val="2"/>
      </rPr>
      <t xml:space="preserve"> fue un levantamiento de derecho o </t>
    </r>
    <r>
      <rPr>
        <i/>
        <sz val="8"/>
        <rFont val="Arial"/>
        <family val="2"/>
      </rPr>
      <t>jure</t>
    </r>
    <r>
      <rPr>
        <sz val="8"/>
        <rFont val="Arial"/>
        <family val="2"/>
      </rPr>
      <t>, lo que significa enumerar a la población en su lugar de residencia habitual. Las unidades de observación fueron las viviendas particulares habitadas y sus residentes habituales. El tamaño de muestra mínimo por municipio para obtener estimaciones con precisión y confianza adecuada fue de aproximadamente 1 300 viviendas particulares habitadas, por lo que se determinó censar a todos los municipios que en el 2010 contaban con igual o menor número de viviendas; también se censaron algunos municipios y localidades con población vulnerable, en atención a los requerimientos de información por parte de los usuarios, entre las poblaciones se encuentran principalmente: los 100 primeros municipios con población en extrema pobreza, municipios con rezago social muy alto, algunas localidades con población afromexicana, algunas localidades con población hablante de lengua indígena y en particular donde se habla alguna lengua indígena en riesgo de desaparecer.
El periodo de levantamiento de la información fue del 2 al 27 de marzo de 2015.
Los límites de confianza se calculan al 90 por ciento.</t>
    </r>
  </si>
  <si>
    <r>
      <t xml:space="preserve">INEGI. Dirección General de Estadísticas Sociodemográficas. </t>
    </r>
    <r>
      <rPr>
        <i/>
        <sz val="8"/>
        <color indexed="8"/>
        <rFont val="Arial"/>
        <family val="2"/>
      </rPr>
      <t>Encuesta Intercensal 2015.</t>
    </r>
    <r>
      <rPr>
        <sz val="8"/>
        <color indexed="8"/>
        <rFont val="Arial"/>
        <family val="2"/>
      </rPr>
      <t xml:space="preserve"> </t>
    </r>
    <r>
      <rPr>
        <u val="single"/>
        <sz val="8"/>
        <color indexed="12"/>
        <rFont val="Arial"/>
        <family val="2"/>
      </rPr>
      <t>www.inegi.org.mx</t>
    </r>
    <r>
      <rPr>
        <sz val="8"/>
        <color indexed="8"/>
        <rFont val="Arial"/>
        <family val="2"/>
      </rPr>
      <t xml:space="preserve"> (18 de febrero de 2016).</t>
    </r>
  </si>
  <si>
    <t>Población de 6 a 14 años por municipio y su distribución porcentual</t>
  </si>
  <si>
    <t>Cuadro 6.2</t>
  </si>
  <si>
    <t>según aptitud para leer y escribir, y sexo</t>
  </si>
  <si>
    <t>Municipio</t>
  </si>
  <si>
    <t>Aptitud para leer y escribir, y sexo
(Porcentaje)</t>
  </si>
  <si>
    <t>Sabe leer y escribir</t>
  </si>
  <si>
    <t>No sabe leer y escribir</t>
  </si>
  <si>
    <t>Estado</t>
  </si>
  <si>
    <t>Comondú</t>
  </si>
  <si>
    <t>La Paz</t>
  </si>
  <si>
    <t>Loreto</t>
  </si>
  <si>
    <t>Los Cabos</t>
  </si>
  <si>
    <t>Mulegé</t>
  </si>
  <si>
    <t xml:space="preserve">Población de 3 y más años por edad y su distribución porcentual </t>
  </si>
  <si>
    <t>Cuadro 6.3</t>
  </si>
  <si>
    <t>según condición de asistencia escolar y sexo</t>
  </si>
  <si>
    <t>Edad</t>
  </si>
  <si>
    <t>Condición de asistencia escolar y sexo
(Porcentaje)</t>
  </si>
  <si>
    <t>Asiste a/</t>
  </si>
  <si>
    <t>No asiste b/</t>
  </si>
  <si>
    <t>3 años</t>
  </si>
  <si>
    <t>4 años</t>
  </si>
  <si>
    <t>5 años</t>
  </si>
  <si>
    <t>6 años</t>
  </si>
  <si>
    <t>7 años</t>
  </si>
  <si>
    <t>8 años</t>
  </si>
  <si>
    <t>9 años</t>
  </si>
  <si>
    <t>10 años</t>
  </si>
  <si>
    <t>11 años</t>
  </si>
  <si>
    <t>12 años</t>
  </si>
  <si>
    <t>13 años</t>
  </si>
  <si>
    <t>14 años</t>
  </si>
  <si>
    <t>15 años</t>
  </si>
  <si>
    <t>16 años</t>
  </si>
  <si>
    <t>17 años</t>
  </si>
  <si>
    <t>18 años</t>
  </si>
  <si>
    <t>19 años</t>
  </si>
  <si>
    <t>30 y más años</t>
  </si>
  <si>
    <t>Se refiere a la población que está inscrita y acude regularmente como estudiante o alumno a un centro de enseñanza del Sistema Educativo Nacional o su equivalente.</t>
  </si>
  <si>
    <t>Incluye a las personas que toman cursos para aprender un oficio o manualidades, y aquellas que en educación para adultos solo van a clases de alfabetización.</t>
  </si>
  <si>
    <t xml:space="preserve">Población de 3 y más años por municipio y su distribución porcentual </t>
  </si>
  <si>
    <t>Cuadro 6.30</t>
  </si>
  <si>
    <t>Centros de Desarrollo Infantil, población atendida, personal docente y de apoyo</t>
  </si>
  <si>
    <t>Cuadro 6.5</t>
  </si>
  <si>
    <t xml:space="preserve">de la modalidad escolarizada a inicio de cursos por municipio </t>
  </si>
  <si>
    <t>Ciclo escolar 2014/15</t>
  </si>
  <si>
    <t xml:space="preserve">Municipio
</t>
  </si>
  <si>
    <t>Centros de desarrollo infantil</t>
  </si>
  <si>
    <t>Población atendida</t>
  </si>
  <si>
    <t>Personal
docente</t>
  </si>
  <si>
    <t xml:space="preserve">
a/</t>
  </si>
  <si>
    <t>Personal
de apoyo</t>
  </si>
  <si>
    <t xml:space="preserve">
b/</t>
  </si>
  <si>
    <t>Lactantes</t>
  </si>
  <si>
    <t>Maternales</t>
  </si>
  <si>
    <t>d/</t>
  </si>
  <si>
    <t>Preescolares</t>
  </si>
  <si>
    <t>e/</t>
  </si>
  <si>
    <r>
      <t>Comprende educadores, profesores de educación física y de actividades artísticas e idiomas. Incluye 32  directivo</t>
    </r>
    <r>
      <rPr>
        <sz val="8"/>
        <rFont val="Arial"/>
        <family val="2"/>
      </rPr>
      <t>s</t>
    </r>
    <r>
      <rPr>
        <sz val="8"/>
        <rFont val="Arial"/>
        <family val="2"/>
      </rPr>
      <t xml:space="preserve"> con grupo. </t>
    </r>
  </si>
  <si>
    <t>Comprende: personal directivo sin grupo, administrativo, auxiliar y de servicios.</t>
  </si>
  <si>
    <t>Se considera a la población de 43 días a 1 año 6 meses de edad.</t>
  </si>
  <si>
    <t>Se considera a la población de 1 año 7 meses a 3 años 11 meses de edad.</t>
  </si>
  <si>
    <t xml:space="preserve">Se considera a la población de 3 años y menos a 6 años de edad. Se refiere a alumnos inscritos. </t>
  </si>
  <si>
    <t>SEP. Dirección de Planeación y Evaluación Educativa; Coordinación de Estadística.</t>
  </si>
  <si>
    <t xml:space="preserve">Población atendida y personal docente en los Centros de Desarrollo Infantil </t>
  </si>
  <si>
    <t>Cuadro 6.6</t>
  </si>
  <si>
    <t>de la modalidad escolarizada a inicio de cursos por municipio según sexo</t>
  </si>
  <si>
    <t>Personal docente a/</t>
  </si>
  <si>
    <t xml:space="preserve">Comprende educadores, profesores de educación física y de actividades artísticas e idiomas. Incluye 32  directivos con grupo. </t>
  </si>
  <si>
    <t xml:space="preserve">Alumnos inscritos, personal docente, escuelas y aulas en educación básica </t>
  </si>
  <si>
    <t>Cuadro 6.7</t>
  </si>
  <si>
    <t xml:space="preserve">y media superior de la modalidad escolarizada a inicio de cursos </t>
  </si>
  <si>
    <t xml:space="preserve">por nivel educativo </t>
  </si>
  <si>
    <t>Ciclos escolares 2014/15 y 2015/16</t>
  </si>
  <si>
    <t>Alumnos inscritos</t>
  </si>
  <si>
    <t>Escuelas b/</t>
  </si>
  <si>
    <t>Aulas c/</t>
  </si>
  <si>
    <t>2014/15</t>
  </si>
  <si>
    <t>2015/16</t>
  </si>
  <si>
    <t>Preescolar d/</t>
  </si>
  <si>
    <t>Primaria e/</t>
  </si>
  <si>
    <t>Secundaria f/</t>
  </si>
  <si>
    <t>Bachillerato general g/</t>
  </si>
  <si>
    <t>Bachillerato tecnológico 
y niveles equivalentes h/</t>
  </si>
  <si>
    <t>La información comprende los sostenimientos administrativos: federal, estatal, autónomo y particular.</t>
  </si>
  <si>
    <t>Incluye personal directivo con grupo, profesores de educación física, de actividades artísticas, tecnológicas e idiomas. Para el CONAFE en preescolar, primaria y secundaria se refiere a líderes para la educación comunitaria.</t>
  </si>
  <si>
    <t>La cuantificación de escuelas está expresada mediante los turnos que ofrece un mismo plantel y no en términos de planta física.</t>
  </si>
  <si>
    <t>Se refiere exclusivamente a las aulas reportadas en uso y no a la planta física, es decir, son las aulas por los turnos en que se utilizan.</t>
  </si>
  <si>
    <t>Comprende: general, cursos comunitarios coordinados por el CONAFE, Centros de Desarrollo Infantil (CENDI), Secretaría de Marina y estancias infantiles del IMSS.</t>
  </si>
  <si>
    <t>Comprende general y cursos comunitarios coordinados por el CONAFE.</t>
  </si>
  <si>
    <t>f/</t>
  </si>
  <si>
    <t>Comprende: general, para trabajadores, telesecundaria y técnica en sus modalidades: industrial, agropecuaria y pesquera.</t>
  </si>
  <si>
    <t>g/</t>
  </si>
  <si>
    <t>Comprende bachillerato general sin formación para el trabajo y bachillerato general con formación para el trabajo.</t>
  </si>
  <si>
    <t>h/</t>
  </si>
  <si>
    <t>Comprende bachillerato tecnológico (bivalente), profesional técnico (terminal) y profesional técnico bachiller (bivalente).</t>
  </si>
  <si>
    <t xml:space="preserve">Alumnos inscritos y personal docente en educación básica y media superior </t>
  </si>
  <si>
    <t>Cuadro 6.8</t>
  </si>
  <si>
    <t>y nivel educativo según sexo</t>
  </si>
  <si>
    <t>Municipio
      Nivel</t>
  </si>
  <si>
    <t>Preescolar b/</t>
  </si>
  <si>
    <t>Primaria c/</t>
  </si>
  <si>
    <t>Secundaria d/</t>
  </si>
  <si>
    <t>Bachillerato general e/</t>
  </si>
  <si>
    <t>Bachillerato tecnológico
y niveles equivalentes f/</t>
  </si>
  <si>
    <t>Bachillerato general</t>
  </si>
  <si>
    <t xml:space="preserve">Bachillerato tecnológico 
y niveles equivalentes </t>
  </si>
  <si>
    <t>Bachillerato tecnológico 
y niveles equivalentes</t>
  </si>
  <si>
    <t xml:space="preserve"> 2015/16</t>
  </si>
  <si>
    <t xml:space="preserve">Comprende: general, para trabajadores, telesecundaria y técnica en sus modalidades: industrial, agropecuaria y pesquera. </t>
  </si>
  <si>
    <t xml:space="preserve">Alumnos inscritos, existencias, aprobados y egresados, personal docente y escuelas </t>
  </si>
  <si>
    <t>Cuadro 6.9</t>
  </si>
  <si>
    <t xml:space="preserve">en educación básica y media superior de la modalidad escolarizada </t>
  </si>
  <si>
    <t>a fin de cursos por municipio y nivel educativo</t>
  </si>
  <si>
    <t>Alumnos
inscritos</t>
  </si>
  <si>
    <t>Alumnos existencias</t>
  </si>
  <si>
    <t>Alumnos aprobados</t>
  </si>
  <si>
    <t>Alumnos egresados</t>
  </si>
  <si>
    <t>Personal 
docente</t>
  </si>
  <si>
    <t>Escuelas</t>
  </si>
  <si>
    <t>ND</t>
  </si>
  <si>
    <t>Preescolar e/</t>
  </si>
  <si>
    <t>Primaria f/</t>
  </si>
  <si>
    <t>Secundaria g/</t>
  </si>
  <si>
    <t>Bachillerato general h/</t>
  </si>
  <si>
    <t>Bachillerato tecnológico 
y niveles equivalentes i/</t>
  </si>
  <si>
    <t>En el nivel preescolar se refiere a alumnos promovidos.</t>
  </si>
  <si>
    <t>En bachillerato tecnológico y niveles equivalentes incluye alumnos titulados.</t>
  </si>
  <si>
    <t>Comprende general, cursos comunitarios coordinados por el CONAFE y Centros de Desarrollo Infantil (CENDI).</t>
  </si>
  <si>
    <t>i/</t>
  </si>
  <si>
    <t xml:space="preserve">Estudiantes activos y egresados en bachillerato del sistema abierto </t>
  </si>
  <si>
    <t>Cuadro 6.10</t>
  </si>
  <si>
    <r>
      <t>por municipio</t>
    </r>
    <r>
      <rPr>
        <sz val="8"/>
        <rFont val="Arial"/>
        <family val="2"/>
      </rPr>
      <t xml:space="preserve"> </t>
    </r>
  </si>
  <si>
    <t>Estudiantes activos</t>
  </si>
  <si>
    <t>Estudiantes egresados</t>
  </si>
  <si>
    <t>La información comprende los sostenimientos administrativos federal y estatal.</t>
  </si>
  <si>
    <t>Se refiere a estudiantes que durante los últimos seis meses hayan acreditado por lo menos cuatro asignaturas.</t>
  </si>
  <si>
    <t>Se refiere a las personas que tramitan el certificado de terminación de estudios.</t>
  </si>
  <si>
    <t xml:space="preserve">SEP. Dirección de Planeación y Evaluación Educativa; Departamento de Registro y Certificación Escolar; Subjefatura de Preparatoria Abierta. </t>
  </si>
  <si>
    <t>Cuadro 6.18</t>
  </si>
  <si>
    <t>La educación para adultos está destinada a individuos de 15 o más años que no han cursado o concluido la educación primaria y secundaria.</t>
  </si>
  <si>
    <t>Se refiere a educandos que fueron atendidos durante todo el año; es el resultado de sumar al número de educandos activos que continuaron del año anterior, los inscritos en el año en curso y descontar los que se inactivaron.</t>
  </si>
  <si>
    <t>Instituto Estatal de Educación para Adultos. Dirección General; Dirección de Planeación y Seguimiento Operativo.</t>
  </si>
  <si>
    <t>Adultos registrados en primaria y secundaria en educación para adultos</t>
  </si>
  <si>
    <t>por municipio según sexo</t>
  </si>
  <si>
    <t>Adultos registrados en primaria a/</t>
  </si>
  <si>
    <t>Adultos registrados en secundaria a/</t>
  </si>
  <si>
    <t xml:space="preserve">Certificados emitidos en primaria y secundaria </t>
  </si>
  <si>
    <t>Cuadro 6.20</t>
  </si>
  <si>
    <t>en educación para adultos por municipio</t>
  </si>
  <si>
    <t>Certificados emitidos
de primaria</t>
  </si>
  <si>
    <t>Certificados emitidos 
de secundaria</t>
  </si>
  <si>
    <t xml:space="preserve">Alumnos inscritos, egresados y titulados en educación superior </t>
  </si>
  <si>
    <t>Cuadro 6.11</t>
  </si>
  <si>
    <t>por modalidad y nivel educativo</t>
  </si>
  <si>
    <t>Modalidad
      Nivel</t>
  </si>
  <si>
    <t>Alumnos
egresados</t>
  </si>
  <si>
    <t>Alumnos
titulados</t>
  </si>
  <si>
    <t>Modalidad escolarizada</t>
  </si>
  <si>
    <r>
      <t xml:space="preserve">Técnico superior universitario 
o profesional asociado </t>
    </r>
  </si>
  <si>
    <t>Licenciatura</t>
  </si>
  <si>
    <t>Educación normal</t>
  </si>
  <si>
    <t>Universitaria y tecnológica</t>
  </si>
  <si>
    <t>Posgrado b/</t>
  </si>
  <si>
    <t>Especialidad</t>
  </si>
  <si>
    <t>Maestría</t>
  </si>
  <si>
    <t>Doctorado</t>
  </si>
  <si>
    <t>Modalidad no escolarizada</t>
  </si>
  <si>
    <t>Licenciatura universitaria
y tecnológica c/</t>
  </si>
  <si>
    <t>Comprende nuevo ingreso (a primer grado) y reingreso a inicio de cursos.</t>
  </si>
  <si>
    <t>Para este nivel educativo, los alumnos titulados se refieren a alumnos graduados.</t>
  </si>
  <si>
    <t xml:space="preserve">Incluye educación normal. </t>
  </si>
  <si>
    <t xml:space="preserve">Alumnos inscritos y titulados en educación superior </t>
  </si>
  <si>
    <t>Cuadro 6.12</t>
  </si>
  <si>
    <t>por modalidad y nivel educativo según sexo</t>
  </si>
  <si>
    <t>Alumnos inscritos a/</t>
  </si>
  <si>
    <t>Alumnos titulados</t>
  </si>
  <si>
    <t xml:space="preserve">Técnico superior universitario 
o profesional asociado </t>
  </si>
  <si>
    <t>Para este nivel educativo, los alumnos titulados se refiere a alumnos graduados.</t>
  </si>
  <si>
    <t>Incluye educación normal.</t>
  </si>
  <si>
    <t>Alumnos inscritos, egresados y titulados en educación superior del nivel</t>
  </si>
  <si>
    <t>Cuadro 6.13</t>
  </si>
  <si>
    <t>técnico superior universitario o profesional asociado de la modalidad</t>
  </si>
  <si>
    <t>escolarizada por municipio y campo de formación académica</t>
  </si>
  <si>
    <t>Municipio
      Campo de formación académica</t>
  </si>
  <si>
    <t>Alumnos 
inscritos</t>
  </si>
  <si>
    <t>Alumnos 
egresados</t>
  </si>
  <si>
    <t>Alumnos 
titulados</t>
  </si>
  <si>
    <t>Ciencias sociales, administración y derecho</t>
  </si>
  <si>
    <t>Ingeniería, manufactura y construcción</t>
  </si>
  <si>
    <t>Alumnos inscritos, egresados y titulados en educación superior del nivel licenciatura</t>
  </si>
  <si>
    <t>Cuadro 6.14</t>
  </si>
  <si>
    <t>de educación normal, universitaria y tecnológica de la modalidad escolarizada</t>
  </si>
  <si>
    <t>por municipio y campo de formación académica</t>
  </si>
  <si>
    <t xml:space="preserve">Agronomía y veterinaria </t>
  </si>
  <si>
    <t>Artes y humanidades</t>
  </si>
  <si>
    <t>Ciencias naturales, exactas y de la computación</t>
  </si>
  <si>
    <t>Educación</t>
  </si>
  <si>
    <t>Salud</t>
  </si>
  <si>
    <t>Servicios</t>
  </si>
  <si>
    <t>Para la educación normal comprende cursos ordinarios e intensivos.</t>
  </si>
  <si>
    <t xml:space="preserve">Comprende nuevo ingreso (a primer grado) y reingreso a inicio de cursos. </t>
  </si>
  <si>
    <t xml:space="preserve">Alumnos inscritos, egresados y graduados en educación superior del nivel posgrado </t>
  </si>
  <si>
    <t>Cuadro 6.15</t>
  </si>
  <si>
    <t>de la modalidad escolarizada por municipio, posgrado</t>
  </si>
  <si>
    <t>y campo de formación académica</t>
  </si>
  <si>
    <t>Municipio
      Posgrado
            Campo de formación académica</t>
  </si>
  <si>
    <t>Alumnos 
graduados</t>
  </si>
  <si>
    <t xml:space="preserve">Para algunos casos se observa un mayor número de alumnos egresados al de inscritos, debido a que los egresados se registraron como inscritos en ciclos escolares anteriores. </t>
  </si>
  <si>
    <t xml:space="preserve">Alumnos inscritos, egresados y titulados en educación superior del nivel licenciatura </t>
  </si>
  <si>
    <t>Cuadro 6.16</t>
  </si>
  <si>
    <t xml:space="preserve">de educación normal, universitaria y tecnológica de la modalidad no escolarizada </t>
  </si>
  <si>
    <t xml:space="preserve">Alumnos inscritos, egresados y graduados en educación superior del nivel </t>
  </si>
  <si>
    <t>Cuadro 6.17</t>
  </si>
  <si>
    <t>posgrado de la modalidad no escolarizada por municipio, posgrado</t>
  </si>
  <si>
    <t>Alumnos
graduados</t>
  </si>
  <si>
    <t xml:space="preserve">Alumnos inscritos, existencias y acreditados, personal docente </t>
  </si>
  <si>
    <t>Cuadro 6.21</t>
  </si>
  <si>
    <t xml:space="preserve">y escuelas en formación para el trabajo a fin de cursos </t>
  </si>
  <si>
    <t>por municipio y sostenimiento administrativo</t>
  </si>
  <si>
    <t>Municipio
      Sostenimiento</t>
  </si>
  <si>
    <t>Alumnos 
existencias</t>
  </si>
  <si>
    <t>Alumnos 
acreditados</t>
  </si>
  <si>
    <t>Federal</t>
  </si>
  <si>
    <t>Estatal</t>
  </si>
  <si>
    <t>Autónomo</t>
  </si>
  <si>
    <t>Particular</t>
  </si>
  <si>
    <t>Incluye personal directivo con grupo.</t>
  </si>
  <si>
    <t>Alumnos atendidos, personal directivo sin grupo, docente, paradocente</t>
  </si>
  <si>
    <t>Cuadro 6.22</t>
  </si>
  <si>
    <t>y administrativo en educación especial a fin de cursos</t>
  </si>
  <si>
    <t>por municipio y tipo de servicio</t>
  </si>
  <si>
    <t>Municipio
      Tipo de servicio</t>
  </si>
  <si>
    <t>Alumnos
atendidos</t>
  </si>
  <si>
    <t>Personal
directivo
sin grupo</t>
  </si>
  <si>
    <t>Personal
paradocente</t>
  </si>
  <si>
    <t>Personal
administrativo</t>
  </si>
  <si>
    <t>Centros de atención múltiple</t>
  </si>
  <si>
    <t>Unidades de servicio de apoyo
a la educación regular</t>
  </si>
  <si>
    <t>Comprende: maestros de lenguaje, terapistas físicos, psicólogos, trabajadores sociales, médicos, maestros de educación física y maestros especialistas.</t>
  </si>
  <si>
    <t xml:space="preserve">c/ </t>
  </si>
  <si>
    <t>Comprende: niñeras, auxiliares administrativos, secretarias, vigilantes, asistentes de servicios (intendentes) y choferes.</t>
  </si>
  <si>
    <t xml:space="preserve">Planteles, aulas, bibliotecas, laboratorios, talleres y anexos  </t>
  </si>
  <si>
    <t>Cuadro 6.23</t>
  </si>
  <si>
    <t>en uso a inicio de cursos por nivel educativo</t>
  </si>
  <si>
    <t>Nivel</t>
  </si>
  <si>
    <t>Planteles</t>
  </si>
  <si>
    <t>Aulas</t>
  </si>
  <si>
    <t>Bibliotecas</t>
  </si>
  <si>
    <t>Laboratorios</t>
  </si>
  <si>
    <t>Talleres</t>
  </si>
  <si>
    <t>Anexos</t>
  </si>
  <si>
    <t>Técnico superior o 
profesional asociado, 
licenciatura y posgrado</t>
  </si>
  <si>
    <t>La información está expresada en términos de planta física, pues esa misma infraestructura puede servir para el funcionamiento de varias escuelas y turnos.</t>
  </si>
  <si>
    <t>Los totales excluyen información que no está disponible.</t>
  </si>
  <si>
    <t>Incluye Centros de Desarrollo Infantil.</t>
  </si>
  <si>
    <t xml:space="preserve">Planteles, aulas, bibliotecas, laboratorios, talleres y anexos </t>
  </si>
  <si>
    <t>Cuadro 6.24</t>
  </si>
  <si>
    <t>en uso a inicio de cursos por municipio</t>
  </si>
  <si>
    <t>Características seleccionadas en materia de ciencia y tecnología</t>
  </si>
  <si>
    <t>Cuadro 6.25</t>
  </si>
  <si>
    <t>Serie anual de 2011 a 2014</t>
  </si>
  <si>
    <t>Concepto</t>
  </si>
  <si>
    <t>Becarios vigentes a/</t>
  </si>
  <si>
    <t>Nuevos becarios a/</t>
  </si>
  <si>
    <t>Monto aportado por el Fondo Mixto 
de Apoyo a la Investigación Científica 
y Tecnológica b/  
(Millones de pesos)</t>
  </si>
  <si>
    <t>Patentes solicitadas c/</t>
  </si>
  <si>
    <t>Corresponde a becas nacionales de posgrado otorgadas a becarios residentes en la entidad.</t>
  </si>
  <si>
    <t>Al inicio de 2002 se creó el Fondo Mixto como instrumento estratégico para impulsar la inversión en investigación científica y desarrollo tecnológico en áreas prioritarias de atención de las entidades federativas, así como complementar el presupuesto regular que se destina a la ciencia y la tecnología. El Fondo Mixto trabaja a través de recursos concurrentes del CONACYT y gobiernos estatales-municipales.</t>
  </si>
  <si>
    <t>La patente es un documento expedido por el Instituto Mexicano de la Propiedad Industrial (IMPI), en el que se describe la invención y por el que se crea una situación jurídica por la que la invención patentada, normalmente, solo puede ser explotada (fabricada, utilizada, vendida y/o importada) por el titular de la patente o con su autorización. La protección de la invención está limitada en cuanto a tiempo. 
La información está referida a las patentes solicitadas ante el IMPI por residentes en la entidad.</t>
  </si>
  <si>
    <r>
      <t xml:space="preserve">CONACYT. </t>
    </r>
    <r>
      <rPr>
        <i/>
        <sz val="8"/>
        <rFont val="Arial"/>
        <family val="2"/>
      </rPr>
      <t>Informe General del Estado de la Ciencia, la Tecnología y la Innovación,</t>
    </r>
    <r>
      <rPr>
        <sz val="8"/>
        <rFont val="Arial"/>
        <family val="2"/>
      </rPr>
      <t xml:space="preserve"> años de 2011 a 2014.</t>
    </r>
  </si>
  <si>
    <r>
      <rPr>
        <sz val="8"/>
        <rFont val="Arial"/>
        <family val="2"/>
      </rPr>
      <t xml:space="preserve">IMPI. </t>
    </r>
    <r>
      <rPr>
        <i/>
        <sz val="8"/>
        <rFont val="Arial"/>
        <family val="2"/>
      </rPr>
      <t>IMPI en cifras 2015.</t>
    </r>
    <r>
      <rPr>
        <sz val="8"/>
        <color indexed="12"/>
        <rFont val="Arial"/>
        <family val="2"/>
      </rPr>
      <t xml:space="preserve"> </t>
    </r>
    <r>
      <rPr>
        <u val="single"/>
        <sz val="8"/>
        <color indexed="12"/>
        <rFont val="Arial"/>
        <family val="2"/>
      </rPr>
      <t>www.impi.gob.mx</t>
    </r>
    <r>
      <rPr>
        <sz val="8"/>
        <rFont val="Arial"/>
        <family val="2"/>
      </rPr>
      <t xml:space="preserve"> (5 de julio de 2016).</t>
    </r>
  </si>
  <si>
    <t xml:space="preserve">Candidatos al sistema nacional de investigadores y miembros de ese sistema </t>
  </si>
  <si>
    <t>Cuadro 6.26</t>
  </si>
  <si>
    <t>según área de la ciencia</t>
  </si>
  <si>
    <t>2014 y 2015</t>
  </si>
  <si>
    <t>Área I: 
Físico-matemáticas y ciencias de la tierra</t>
  </si>
  <si>
    <t>Área II: Biología 
y química</t>
  </si>
  <si>
    <t>Área III: 
Medicina y
ciencias de
la salud</t>
  </si>
  <si>
    <t>Área IV: Humanidades
y ciencias de
la conducta</t>
  </si>
  <si>
    <t>Área V: Ciencias
sociales</t>
  </si>
  <si>
    <t>Área VI: Biotecnología
y ciencias
agropecuarias</t>
  </si>
  <si>
    <t>Área VII: Ingenierías</t>
  </si>
  <si>
    <t>Candidatos
al sistema</t>
  </si>
  <si>
    <t>Miembros
del sistema a/</t>
  </si>
  <si>
    <t>Nivel I</t>
  </si>
  <si>
    <t>Nivel II</t>
  </si>
  <si>
    <t>Nivel III</t>
  </si>
  <si>
    <t>Se refiere a investigadores nacionales que, Nivel I: cuenten con el doctorado y hayan participado activamente en trabajos de investigación original de alta calidad, publicados en revistas científicas de reconocido prestigio, con arbitraje e impacto internacional, o en libros publica-dos por editoriales con reconocimiento académico, además de impartir cátedra y de dirigir tesis de licenciatura o posgrado; Nivel II: además de cubrir los requisitos del Nivel I, hayan realizado investigación original, reconocida, apreciable, de manera consistente, en forma individual o en grupo, y participado en la divulgación y difusión de la ciencia; Nivel III: además de cumplir con los requisitos del Nivel II, hayan realizado contribuciones científicas o tecnológicas de trascendencia y actividades sobresalientes de liderazgo en la comunidad académica nacional y hayan obtenido reconocimientos académicos nacionales e internacionales, además de haber efectuado una destacada labor de formación de profesores e investigadores independientes.</t>
  </si>
  <si>
    <r>
      <t>CONACYT.</t>
    </r>
    <r>
      <rPr>
        <i/>
        <sz val="8"/>
        <rFont val="Arial"/>
        <family val="2"/>
      </rPr>
      <t xml:space="preserve"> Informe General del Estado de la Ciencia, la Tecnología y la Innovación, 2014 </t>
    </r>
    <r>
      <rPr>
        <sz val="8"/>
        <rFont val="Arial"/>
        <family val="2"/>
      </rPr>
      <t xml:space="preserve">y </t>
    </r>
    <r>
      <rPr>
        <i/>
        <sz val="8"/>
        <rFont val="Arial"/>
        <family val="2"/>
      </rPr>
      <t>Sistema Integrado de Información sobre Investigación Científica, Desarrollo Tecnológico e Innovación (SIICYT).</t>
    </r>
  </si>
  <si>
    <t>Cuadro 6.27</t>
  </si>
  <si>
    <t>Inmuebles censados con escuelas construidas y materiales de larga duración</t>
  </si>
  <si>
    <t>en pisos, paredes y techos por tipo de sostenimiento y de inmueble</t>
  </si>
  <si>
    <t>(Porcentaje)</t>
  </si>
  <si>
    <t>Tipo de sostenimiento
      Tipo de inmueble</t>
  </si>
  <si>
    <t>Inmuebles con cemento o firme en pisos</t>
  </si>
  <si>
    <t>Inmuebles con madera, mosaico u otro recubrimiento en pisos</t>
  </si>
  <si>
    <t>Inmuebles con tabique, ladrillo, block, piedra, cantera, cemento o concreto en paredes</t>
  </si>
  <si>
    <t>Inmuebles con losa de concreto o viguetas con bovedilla en techos</t>
  </si>
  <si>
    <t>Hecha para fines educativos a/</t>
  </si>
  <si>
    <t>Adaptada para fines educativos b/</t>
  </si>
  <si>
    <t>De materiales ligeros y precarios c/</t>
  </si>
  <si>
    <t>Público</t>
  </si>
  <si>
    <t>Hecha para fines educativos</t>
  </si>
  <si>
    <t>Adaptada para fines educativos</t>
  </si>
  <si>
    <t>De materiales ligeros y precarios</t>
  </si>
  <si>
    <t>Privado</t>
  </si>
  <si>
    <t>La información corresponde al conjunto de edificaciones o espacios destinados al servicio educativo, ubicados en un mismo predio donde pueden operar uno o mas centros de trabajo. Excluye las escuelas móviles (vagón, camión, circo, etc.) y sin construcción (al aire libre).</t>
  </si>
  <si>
    <t>Los porcentajes fueron calculados respecto al total de inmuebles en cada tipo de sostenimiento y tipo de inmueble.</t>
  </si>
  <si>
    <t>Se refiere al inmueble diseñado para impartir educación. Incluye a los Centros de Atención Múltiple (CAM).</t>
  </si>
  <si>
    <t>Se refiere al inmueble diseñado para uso diferente del servicio educativo, pero que mediante modificaciones y adaptaciones se utiliza para la enseñanza.</t>
  </si>
  <si>
    <t>Se refiere a la construcción provisional para prestar servicios educativos.</t>
  </si>
  <si>
    <r>
      <t xml:space="preserve">INEGI - SEP. </t>
    </r>
    <r>
      <rPr>
        <i/>
        <sz val="8"/>
        <rFont val="Arial"/>
        <family val="2"/>
      </rPr>
      <t>Censo de Escuelas, Maestros y Alumnos de Educación Básica y Especial, CEMABE 2013.</t>
    </r>
    <r>
      <rPr>
        <sz val="8"/>
        <rFont val="Arial"/>
        <family val="2"/>
      </rPr>
      <t xml:space="preserve"> </t>
    </r>
    <r>
      <rPr>
        <u val="single"/>
        <sz val="8"/>
        <color indexed="12"/>
        <rFont val="Arial"/>
        <family val="2"/>
      </rPr>
      <t>cemabe.inegi.org.mx</t>
    </r>
    <r>
      <rPr>
        <sz val="8"/>
        <rFont val="Arial"/>
        <family val="2"/>
      </rPr>
      <t xml:space="preserve"> 
(5 de agosto de 2014).</t>
    </r>
  </si>
  <si>
    <t>Escuelas en inmuebles con construcción y disponibilidad de principales servicios</t>
  </si>
  <si>
    <t>por tipo de sostenimiento y nivel educativo</t>
  </si>
  <si>
    <t>Tipo de sostenimiento
      Nivel educativo</t>
  </si>
  <si>
    <t>Escuelas con disponibilidad de 
agua de la red 
pública</t>
  </si>
  <si>
    <t>Escuelas con disponibilidad de 
cisterna o aljibe</t>
  </si>
  <si>
    <t>Escuelas con disponibilidad de 
energía eléctrica</t>
  </si>
  <si>
    <t>Escuelas con disponibilidad de 
servicio de baño 
o sanitario</t>
  </si>
  <si>
    <t>Centro de atención múltiple</t>
  </si>
  <si>
    <t>Los porcentajes fueron calculados respecto al total de escuelas en cada tipo de sostenimiento y nivel educativo.</t>
  </si>
  <si>
    <r>
      <t xml:space="preserve">INEGI - SEP. </t>
    </r>
    <r>
      <rPr>
        <i/>
        <sz val="8"/>
        <rFont val="Arial"/>
        <family val="2"/>
      </rPr>
      <t>Censo de Escuelas, Maestros y Alumnos de Educación Básica y Especial, CEMABE 2013.</t>
    </r>
    <r>
      <rPr>
        <sz val="8"/>
        <color indexed="30"/>
        <rFont val="Arial"/>
        <family val="2"/>
      </rPr>
      <t xml:space="preserve"> </t>
    </r>
    <r>
      <rPr>
        <u val="single"/>
        <sz val="8"/>
        <color indexed="12"/>
        <rFont val="Arial"/>
        <family val="2"/>
      </rPr>
      <t>cemabe.inegi.org.mx</t>
    </r>
    <r>
      <rPr>
        <sz val="8"/>
        <color indexed="62"/>
        <rFont val="Arial"/>
        <family val="2"/>
      </rPr>
      <t xml:space="preserve"> </t>
    </r>
    <r>
      <rPr>
        <sz val="8"/>
        <rFont val="Arial"/>
        <family val="2"/>
      </rPr>
      <t xml:space="preserve">
(5 de agosto de 2014).</t>
    </r>
  </si>
  <si>
    <t xml:space="preserve">Personal en escuelas de educación básica y especial </t>
  </si>
  <si>
    <t>Gráfica 6.1</t>
  </si>
  <si>
    <t>Nacional y en el Estado por función</t>
  </si>
  <si>
    <t>Docente
frente
a grupo</t>
  </si>
  <si>
    <t>De apoyo</t>
  </si>
  <si>
    <t>Directivo</t>
  </si>
  <si>
    <t>Administrativo,
de servicios
y otras</t>
  </si>
  <si>
    <t>Cuadro 6.28</t>
  </si>
  <si>
    <t>Indicadores seleccionados del nivel educativo medio superior y superior</t>
  </si>
  <si>
    <t>nacionales y en el Estado</t>
  </si>
  <si>
    <t>Serie anual de 2002 a 2015</t>
  </si>
  <si>
    <t>Año</t>
  </si>
  <si>
    <t>Tasa neta de cobertura en educación media superior
(Porcentaje de personas 
de 15 a 17 años)</t>
  </si>
  <si>
    <t>Eficiencia terminal en educación 
media superior
(Porcentaje de alumnos)</t>
  </si>
  <si>
    <t>Tasa de absorción en educación media superior a/
(Porcentaje de alumnos)</t>
  </si>
  <si>
    <t>Nacional</t>
  </si>
  <si>
    <t>Tasa de absorción en educación superior a/
(Porcentaje de alumnos)</t>
  </si>
  <si>
    <t>Cobertura en educación superior modalidad escolarizada y no escolarizada
(Porcentaje de personas 
de 18 a 22 años)</t>
  </si>
  <si>
    <t>Este indicador debería representar la proporción de alumnos de nuevo ingreso a primer grado de este nivel educativo, provenientes del nivel educativo precedente del ciclo escolar inmediato anterior. Sin embargo, la información disponible no permite distinguir la presencia de alumnos de otras generaciones escolares, así como de los alumnos provenientes de otras entidades federativas o incluso de otros países; por este motivo, puede presentar valores superiores a 100 por ciento.</t>
  </si>
  <si>
    <t>Cuadro 6.29</t>
  </si>
  <si>
    <r>
      <t xml:space="preserve">2015 </t>
    </r>
    <r>
      <rPr>
        <sz val="8"/>
        <rFont val="Arial"/>
        <family val="2"/>
      </rPr>
      <t>P/</t>
    </r>
  </si>
  <si>
    <t xml:space="preserve">Se observa un mayor número de alumnos graduados al de egresados, debido a que los graduados egresaron en ciclos escolares anteriores. </t>
  </si>
  <si>
    <r>
      <rPr>
        <sz val="8"/>
        <color indexed="8"/>
        <rFont val="Arial"/>
        <family val="2"/>
      </rPr>
      <t xml:space="preserve">INEGI. </t>
    </r>
    <r>
      <rPr>
        <i/>
        <sz val="8"/>
        <color indexed="8"/>
        <rFont val="Arial"/>
        <family val="2"/>
      </rPr>
      <t>Catálogo Nacional de Indicadores.</t>
    </r>
    <r>
      <rPr>
        <sz val="8"/>
        <color indexed="8"/>
        <rFont val="Arial"/>
        <family val="2"/>
      </rPr>
      <t xml:space="preserve"> </t>
    </r>
    <r>
      <rPr>
        <u val="single"/>
        <sz val="8"/>
        <color indexed="12"/>
        <rFont val="Arial"/>
        <family val="2"/>
      </rPr>
      <t>www.snieg.mx</t>
    </r>
    <r>
      <rPr>
        <sz val="8"/>
        <color indexed="8"/>
        <rFont val="Arial"/>
        <family val="2"/>
      </rPr>
      <t xml:space="preserve"> (6 de agosto de 2016).</t>
    </r>
  </si>
  <si>
    <r>
      <rPr>
        <sz val="8"/>
        <rFont val="Arial"/>
        <family val="2"/>
      </rPr>
      <t>INEGI. Dirección General de Estadísticas Sociodemográficas.</t>
    </r>
    <r>
      <rPr>
        <i/>
        <sz val="8"/>
        <rFont val="Arial"/>
        <family val="2"/>
      </rPr>
      <t xml:space="preserve"> Encuesta Intercensal 2015.</t>
    </r>
    <r>
      <rPr>
        <sz val="8"/>
        <rFont val="Arial"/>
        <family val="2"/>
      </rPr>
      <t xml:space="preserve"> </t>
    </r>
    <r>
      <rPr>
        <u val="single"/>
        <sz val="8"/>
        <color indexed="12"/>
        <rFont val="Arial"/>
        <family val="2"/>
      </rPr>
      <t>www.inegi.org.mx</t>
    </r>
    <r>
      <rPr>
        <sz val="8"/>
        <rFont val="Arial"/>
        <family val="2"/>
      </rPr>
      <t xml:space="preserve"> (18 de febrero de 2016).</t>
    </r>
  </si>
  <si>
    <t>R/</t>
  </si>
  <si>
    <t>Adultos registrados y alfabetizados, y alfabetizadores en educación</t>
  </si>
  <si>
    <t>Cuadro 6.19</t>
  </si>
  <si>
    <t>para adultos por municipio</t>
  </si>
  <si>
    <t>Adultos registrados a/</t>
  </si>
  <si>
    <t>Adultos alfabetizados b/</t>
  </si>
  <si>
    <t>Alfabeti-
zadores</t>
  </si>
  <si>
    <t xml:space="preserve">Se refiere a personas que han acreditado el nivel inicial completo de la vertiente del Modelo de Educación para la Vida y el Trabajo que les corresponde según su situación lingüística o edad, con al menos un módulo por examen final. Se considera alfabetizada cuando es capaz de usar las habilidades básicas de lectura, escritura y cálculo escrito en sus actividades diarias para comunicarse eficazmente, y cuando las utiliza como herramienta para seguir aprendiendo a lo largo de la vida. </t>
  </si>
  <si>
    <t>6. Educación, ciencia y tecnología</t>
  </si>
  <si>
    <t>6.1</t>
  </si>
  <si>
    <t>6.2</t>
  </si>
  <si>
    <t>6.3</t>
  </si>
  <si>
    <t>6.4</t>
  </si>
  <si>
    <t>6.5</t>
  </si>
  <si>
    <t>6.6</t>
  </si>
  <si>
    <t>6.7</t>
  </si>
  <si>
    <t>6.8</t>
  </si>
  <si>
    <t>6.9</t>
  </si>
  <si>
    <t>6.10</t>
  </si>
  <si>
    <t>6.11</t>
  </si>
  <si>
    <t xml:space="preserve">por municipio </t>
  </si>
  <si>
    <t>6.12</t>
  </si>
  <si>
    <t>6.13</t>
  </si>
  <si>
    <t>6.14</t>
  </si>
  <si>
    <t>6.15</t>
  </si>
  <si>
    <t>6.16</t>
  </si>
  <si>
    <t>6.17</t>
  </si>
  <si>
    <t>6.18</t>
  </si>
  <si>
    <t>6.19</t>
  </si>
  <si>
    <t>6.20</t>
  </si>
  <si>
    <t>6.21</t>
  </si>
  <si>
    <t>6.22</t>
  </si>
  <si>
    <t>6.23</t>
  </si>
  <si>
    <t>6.24</t>
  </si>
  <si>
    <t>6.25</t>
  </si>
  <si>
    <t>6.26</t>
  </si>
  <si>
    <t>6.27</t>
  </si>
  <si>
    <t>6.28</t>
  </si>
  <si>
    <t>6.29</t>
  </si>
  <si>
    <t>6.30</t>
  </si>
  <si>
    <t>Personal en escuelas de educación básica y especial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</si>
</sst>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
    <numFmt numFmtId="165" formatCode="###,##0"/>
    <numFmt numFmtId="166" formatCode="###,##0.0"/>
    <numFmt numFmtId="167" formatCode="###,##0.00"/>
    <numFmt numFmtId="168" formatCode="#\ ##0;\-#\ ##0"/>
    <numFmt numFmtId="169" formatCode="0.00;\-0.00"/>
    <numFmt numFmtId="170" formatCode="#\ ##0.0;\-#\ ##0.0"/>
    <numFmt numFmtId="171" formatCode="0.0"/>
    <numFmt numFmtId="172" formatCode="#,##0.0"/>
    <numFmt numFmtId="173" formatCode="0.0_ ;\-0.0\ "/>
    <numFmt numFmtId="174" formatCode="###\ ###\ ##0.0"/>
  </numFmts>
  <fonts count="72">
    <font>
      <sz val="8"/>
      <name val="Arial"/>
      <family val="2"/>
    </font>
    <font>
      <sz val="11"/>
      <color indexed="8"/>
      <name val="Calibri"/>
      <family val="2"/>
    </font>
    <font>
      <b/>
      <sz val="10"/>
      <name val="Arial"/>
      <family val="2"/>
    </font>
    <font>
      <b/>
      <sz val="9"/>
      <name val="Arial"/>
      <family val="2"/>
    </font>
    <font>
      <sz val="10"/>
      <name val="Arial"/>
      <family val="2"/>
    </font>
    <font>
      <b/>
      <sz val="8"/>
      <name val="Arial"/>
      <family val="2"/>
    </font>
    <font>
      <sz val="7"/>
      <name val="Arial"/>
      <family val="2"/>
    </font>
    <font>
      <b/>
      <sz val="7"/>
      <name val="Arial"/>
      <family val="2"/>
    </font>
    <font>
      <u val="single"/>
      <sz val="8"/>
      <color indexed="12"/>
      <name val="Arial"/>
      <family val="2"/>
    </font>
    <font>
      <i/>
      <sz val="8"/>
      <color indexed="8"/>
      <name val="Arial"/>
      <family val="2"/>
    </font>
    <font>
      <sz val="8"/>
      <color indexed="12"/>
      <name val="Arial"/>
      <family val="2"/>
    </font>
    <font>
      <sz val="8"/>
      <color indexed="8"/>
      <name val="Arial"/>
      <family val="2"/>
    </font>
    <font>
      <u val="single"/>
      <sz val="7"/>
      <color indexed="12"/>
      <name val="Arial"/>
      <family val="2"/>
    </font>
    <font>
      <sz val="2"/>
      <name val="Arial"/>
      <family val="2"/>
    </font>
    <font>
      <sz val="9"/>
      <name val="Arial"/>
      <family val="2"/>
    </font>
    <font>
      <i/>
      <sz val="8"/>
      <name val="Arial"/>
      <family val="2"/>
    </font>
    <font>
      <sz val="8"/>
      <name val="Calibri"/>
      <family val="2"/>
    </font>
    <font>
      <sz val="8"/>
      <color indexed="30"/>
      <name val="Arial"/>
      <family val="2"/>
    </font>
    <font>
      <sz val="8"/>
      <color indexed="62"/>
      <name val="Arial"/>
      <family val="2"/>
    </font>
    <font>
      <sz val="8"/>
      <color indexed="22"/>
      <name val="Arial"/>
      <family val="2"/>
    </font>
    <font>
      <sz val="9"/>
      <color indexed="22"/>
      <name val="Arial"/>
      <family val="2"/>
    </font>
    <font>
      <u val="single"/>
      <sz val="8"/>
      <color indexed="22"/>
      <name val="Arial"/>
      <family val="2"/>
    </font>
    <font>
      <b/>
      <sz val="8"/>
      <color indexed="22"/>
      <name val="Arial"/>
      <family val="2"/>
    </font>
    <font>
      <sz val="8"/>
      <color indexed="26"/>
      <name val="Arial"/>
      <family val="2"/>
    </font>
    <font>
      <b/>
      <sz val="12"/>
      <name val="Arial"/>
      <family val="2"/>
    </font>
    <font>
      <u val="single"/>
      <sz val="10"/>
      <color indexed="12"/>
      <name val="Arial"/>
      <family val="2"/>
    </font>
    <font>
      <sz val="9.6"/>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b/>
      <sz val="11"/>
      <color indexed="10"/>
      <name val="Calibri"/>
      <family val="2"/>
    </font>
    <font>
      <sz val="10"/>
      <color indexed="8"/>
      <name val="Arial"/>
      <family val="2"/>
    </font>
    <font>
      <sz val="8"/>
      <color indexed="9"/>
      <name val="Arial"/>
      <family val="0"/>
    </font>
    <font>
      <i/>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family val="2"/>
    </font>
    <font>
      <u val="single"/>
      <sz val="8"/>
      <color theme="10"/>
      <name val="Arial"/>
      <family val="2"/>
    </font>
    <font>
      <b/>
      <sz val="11"/>
      <color rgb="FFFF0000"/>
      <name val="Calibri"/>
      <family val="2"/>
    </font>
    <font>
      <sz val="10"/>
      <color rgb="FF010000"/>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65" fontId="6" fillId="0" borderId="0" applyFill="0" applyBorder="0" applyAlignment="0" applyProtection="0"/>
    <xf numFmtId="165" fontId="6" fillId="0" borderId="0" applyFill="0" applyBorder="0" applyProtection="0">
      <alignment horizontal="right"/>
    </xf>
    <xf numFmtId="166" fontId="6" fillId="0" borderId="0" applyFill="0" applyBorder="0" applyAlignment="0" applyProtection="0"/>
    <xf numFmtId="167" fontId="6" fillId="0" borderId="0" applyFill="0" applyBorder="0" applyAlignment="0" applyProtection="0"/>
    <xf numFmtId="0" fontId="51" fillId="20" borderId="0" applyNumberFormat="0" applyBorder="0" applyAlignment="0" applyProtection="0"/>
    <xf numFmtId="0" fontId="52" fillId="21" borderId="1" applyNumberFormat="0" applyAlignment="0" applyProtection="0"/>
    <xf numFmtId="0" fontId="2" fillId="0" borderId="0" applyNumberFormat="0" applyFill="0" applyBorder="0" applyAlignment="0" applyProtection="0"/>
    <xf numFmtId="0" fontId="53" fillId="22" borderId="2" applyNumberFormat="0" applyAlignment="0" applyProtection="0"/>
    <xf numFmtId="0" fontId="54" fillId="0" borderId="3" applyNumberFormat="0" applyFill="0" applyAlignment="0" applyProtection="0"/>
    <xf numFmtId="168" fontId="6" fillId="0" borderId="0" applyFont="0" applyFill="0" applyBorder="0" applyAlignment="0" applyProtection="0"/>
    <xf numFmtId="169" fontId="6" fillId="0" borderId="0" applyFont="0" applyFill="0" applyBorder="0" applyAlignment="0" applyProtection="0"/>
    <xf numFmtId="0" fontId="6" fillId="0" borderId="0" applyNumberFormat="0" applyFill="0" applyBorder="0" applyProtection="0">
      <alignment horizontal="left" vertical="top"/>
    </xf>
    <xf numFmtId="0" fontId="6" fillId="0" borderId="0" applyNumberFormat="0" applyFill="0" applyBorder="0" applyProtection="0">
      <alignment horizontal="left" vertical="top" wrapText="1"/>
    </xf>
    <xf numFmtId="0" fontId="6" fillId="0" borderId="0" applyNumberFormat="0" applyFill="0" applyBorder="0" applyProtection="0">
      <alignment horizontal="right" vertical="top"/>
    </xf>
    <xf numFmtId="0" fontId="6" fillId="0" borderId="0" applyNumberFormat="0" applyFill="0" applyBorder="0" applyProtection="0">
      <alignment horizontal="right" vertical="top"/>
    </xf>
    <xf numFmtId="0" fontId="6" fillId="0" borderId="0" applyNumberFormat="0" applyFill="0" applyBorder="0" applyProtection="0">
      <alignment horizontal="left" vertical="top"/>
    </xf>
    <xf numFmtId="0" fontId="6" fillId="0" borderId="0" applyNumberFormat="0" applyFill="0" applyBorder="0" applyProtection="0">
      <alignment horizontal="left" vertical="top"/>
    </xf>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1" fontId="6" fillId="0" borderId="0">
      <alignment/>
      <protection/>
    </xf>
    <xf numFmtId="0" fontId="57" fillId="29" borderId="1" applyNumberFormat="0" applyAlignment="0" applyProtection="0"/>
    <xf numFmtId="0" fontId="0" fillId="0" borderId="0">
      <alignment horizontal="left" vertical="top" wrapText="1"/>
      <protection/>
    </xf>
    <xf numFmtId="0" fontId="6" fillId="0" borderId="0" applyNumberFormat="0" applyFill="0" applyBorder="0" applyProtection="0">
      <alignment horizontal="right" vertical="top"/>
    </xf>
    <xf numFmtId="0" fontId="8" fillId="0" borderId="0" applyNumberFormat="0" applyFill="0" applyBorder="0" applyAlignment="0" applyProtection="0"/>
    <xf numFmtId="0" fontId="12"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Alignment="0" applyProtection="0"/>
    <xf numFmtId="0" fontId="13" fillId="0" borderId="0" applyNumberFormat="0" applyFill="0" applyAlignment="0" applyProtection="0"/>
    <xf numFmtId="3" fontId="6" fillId="0" borderId="0">
      <alignment/>
      <protection/>
    </xf>
    <xf numFmtId="170" fontId="6" fillId="0" borderId="0" applyFont="0" applyFill="0" applyBorder="0" applyAlignment="0" applyProtection="0"/>
    <xf numFmtId="3" fontId="6"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6" fillId="0" borderId="0">
      <alignment vertical="top"/>
      <protection locked="0"/>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0" fillId="0" borderId="0" applyNumberFormat="0" applyFill="0" applyBorder="0" applyAlignment="0" applyProtection="0"/>
    <xf numFmtId="0" fontId="6" fillId="0" borderId="0">
      <alignment vertical="top"/>
      <protection locked="0"/>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2" borderId="7" applyNumberFormat="0" applyFont="0" applyAlignment="0" applyProtection="0"/>
    <xf numFmtId="0" fontId="14" fillId="0" borderId="0" applyNumberFormat="0" applyFill="0" applyBorder="0" applyProtection="0">
      <alignment horizontal="right" vertical="top"/>
    </xf>
    <xf numFmtId="0" fontId="14" fillId="0" borderId="0" applyNumberFormat="0" applyFill="0" applyBorder="0" applyProtection="0">
      <alignment horizontal="right" vertical="top"/>
    </xf>
    <xf numFmtId="0" fontId="2" fillId="0" borderId="0" applyNumberFormat="0" applyFill="0" applyBorder="0" applyProtection="0">
      <alignment horizontal="right" vertical="top"/>
    </xf>
    <xf numFmtId="0" fontId="6" fillId="0" borderId="0" applyNumberFormat="0" applyFill="0" applyBorder="0" applyAlignment="0" applyProtection="0"/>
    <xf numFmtId="0" fontId="6" fillId="0" borderId="0" applyNumberFormat="0" applyFill="0" applyBorder="0" applyProtection="0">
      <alignment vertical="top"/>
    </xf>
    <xf numFmtId="0" fontId="3" fillId="0" borderId="0" applyNumberFormat="0" applyFill="0" applyBorder="0" applyAlignment="0" applyProtection="0"/>
    <xf numFmtId="9" fontId="0" fillId="0" borderId="0" applyFont="0" applyFill="0" applyBorder="0" applyAlignment="0" applyProtection="0"/>
    <xf numFmtId="0" fontId="61" fillId="21" borderId="8" applyNumberFormat="0" applyAlignment="0" applyProtection="0"/>
    <xf numFmtId="0" fontId="6" fillId="0" borderId="0">
      <alignment horizontal="left" wrapText="1" indent="2"/>
      <protection/>
    </xf>
    <xf numFmtId="0" fontId="6" fillId="0" borderId="0">
      <alignment horizontal="left" wrapText="1" indent="4"/>
      <protection/>
    </xf>
    <xf numFmtId="0" fontId="62" fillId="0" borderId="0" applyNumberForma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Protection="0">
      <alignment horizontal="left" vertical="top"/>
    </xf>
    <xf numFmtId="0" fontId="65" fillId="0" borderId="9" applyNumberFormat="0" applyFill="0" applyAlignment="0" applyProtection="0"/>
    <xf numFmtId="0" fontId="56" fillId="0" borderId="10" applyNumberFormat="0" applyFill="0" applyAlignment="0" applyProtection="0"/>
    <xf numFmtId="0" fontId="2" fillId="0" borderId="0" applyNumberFormat="0" applyFill="0" applyBorder="0" applyAlignment="0" applyProtection="0"/>
    <xf numFmtId="0" fontId="66" fillId="0" borderId="11" applyNumberFormat="0" applyFill="0" applyAlignment="0" applyProtection="0"/>
  </cellStyleXfs>
  <cellXfs count="368">
    <xf numFmtId="0" fontId="0" fillId="0" borderId="0" xfId="0" applyAlignment="1">
      <alignment/>
    </xf>
    <xf numFmtId="0" fontId="0" fillId="0" borderId="0" xfId="0" applyAlignment="1">
      <alignment horizontal="left"/>
    </xf>
    <xf numFmtId="0" fontId="0" fillId="0" borderId="0" xfId="0" applyAlignment="1">
      <alignment horizontal="right"/>
    </xf>
    <xf numFmtId="0" fontId="3" fillId="0" borderId="0" xfId="0" applyFont="1" applyAlignment="1">
      <alignment horizontal="left"/>
    </xf>
    <xf numFmtId="0" fontId="3" fillId="0" borderId="0" xfId="0" applyFont="1" applyAlignment="1">
      <alignment horizontal="left" vertical="center"/>
    </xf>
    <xf numFmtId="0" fontId="0" fillId="0" borderId="0" xfId="0" applyFont="1" applyAlignment="1">
      <alignment horizontal="right"/>
    </xf>
    <xf numFmtId="0" fontId="0" fillId="0" borderId="0" xfId="0" applyAlignment="1">
      <alignment/>
    </xf>
    <xf numFmtId="0" fontId="2" fillId="0" borderId="0" xfId="0" applyFont="1" applyAlignment="1">
      <alignment horizontal="left" vertical="center"/>
    </xf>
    <xf numFmtId="0" fontId="4" fillId="0" borderId="0" xfId="0" applyFont="1" applyAlignment="1">
      <alignment/>
    </xf>
    <xf numFmtId="0" fontId="0" fillId="0" borderId="0" xfId="0" applyAlignment="1">
      <alignment wrapText="1"/>
    </xf>
    <xf numFmtId="0" fontId="0" fillId="0" borderId="5" xfId="0" applyBorder="1" applyAlignment="1">
      <alignment vertical="center"/>
    </xf>
    <xf numFmtId="0" fontId="0" fillId="0" borderId="5" xfId="0" applyBorder="1" applyAlignment="1">
      <alignment horizontal="right" vertical="center"/>
    </xf>
    <xf numFmtId="0" fontId="67" fillId="0" borderId="5" xfId="0" applyFont="1" applyBorder="1" applyAlignment="1">
      <alignment horizontal="right"/>
    </xf>
    <xf numFmtId="0" fontId="67" fillId="0" borderId="0" xfId="0" applyFont="1" applyBorder="1" applyAlignment="1">
      <alignment horizontal="right"/>
    </xf>
    <xf numFmtId="0" fontId="3" fillId="0" borderId="0" xfId="0" applyFont="1" applyAlignment="1">
      <alignment/>
    </xf>
    <xf numFmtId="0" fontId="0" fillId="0" borderId="6" xfId="0" applyBorder="1" applyAlignment="1">
      <alignment/>
    </xf>
    <xf numFmtId="0" fontId="0" fillId="0" borderId="0" xfId="0" applyNumberFormat="1" applyAlignment="1">
      <alignment horizontal="left" vertical="center" wrapText="1"/>
    </xf>
    <xf numFmtId="0" fontId="5" fillId="0" borderId="0" xfId="0" applyFont="1" applyAlignment="1">
      <alignment horizontal="right" vertical="top" wrapText="1"/>
    </xf>
    <xf numFmtId="0" fontId="0" fillId="0" borderId="5" xfId="0" applyBorder="1" applyAlignment="1">
      <alignment horizontal="center" vertical="top" wrapText="1"/>
    </xf>
    <xf numFmtId="0" fontId="0" fillId="0" borderId="0" xfId="0" applyFont="1" applyAlignment="1">
      <alignment horizontal="right" vertical="top" wrapText="1"/>
    </xf>
    <xf numFmtId="0" fontId="6" fillId="0" borderId="0" xfId="0" applyFont="1" applyAlignment="1">
      <alignment horizontal="right" vertical="top" wrapText="1"/>
    </xf>
    <xf numFmtId="0" fontId="0" fillId="0" borderId="5" xfId="0" applyBorder="1" applyAlignment="1">
      <alignment wrapText="1"/>
    </xf>
    <xf numFmtId="0" fontId="6" fillId="0" borderId="5" xfId="0" applyFont="1" applyBorder="1" applyAlignment="1">
      <alignment horizontal="right" vertical="center" wrapText="1"/>
    </xf>
    <xf numFmtId="0" fontId="6" fillId="0" borderId="0" xfId="0" applyFont="1" applyAlignment="1">
      <alignment horizontal="right" vertical="center" wrapText="1"/>
    </xf>
    <xf numFmtId="0" fontId="0" fillId="0" borderId="0" xfId="0" applyFont="1" applyAlignment="1">
      <alignment horizontal="right" vertical="top" wrapText="1"/>
    </xf>
    <xf numFmtId="0" fontId="0" fillId="0" borderId="0" xfId="0" applyFont="1" applyAlignment="1">
      <alignment horizontal="left" wrapText="1"/>
    </xf>
    <xf numFmtId="0" fontId="0" fillId="0" borderId="0" xfId="0" applyAlignment="1">
      <alignment horizontal="right" vertical="top" wrapText="1"/>
    </xf>
    <xf numFmtId="0" fontId="0" fillId="0" borderId="5" xfId="0" applyBorder="1" applyAlignment="1">
      <alignment/>
    </xf>
    <xf numFmtId="0" fontId="0" fillId="0" borderId="5" xfId="0" applyBorder="1" applyAlignment="1">
      <alignment horizontal="right"/>
    </xf>
    <xf numFmtId="0" fontId="7" fillId="0" borderId="0" xfId="0" applyFont="1" applyAlignment="1">
      <alignment/>
    </xf>
    <xf numFmtId="164" fontId="5" fillId="0" borderId="0" xfId="0" applyNumberFormat="1" applyFont="1" applyAlignment="1">
      <alignment horizontal="right"/>
    </xf>
    <xf numFmtId="2" fontId="5" fillId="0" borderId="0" xfId="0" applyNumberFormat="1" applyFont="1" applyFill="1" applyAlignment="1">
      <alignment horizontal="right"/>
    </xf>
    <xf numFmtId="2" fontId="5" fillId="0" borderId="0" xfId="0" applyNumberFormat="1" applyFont="1" applyAlignment="1">
      <alignment/>
    </xf>
    <xf numFmtId="2" fontId="0" fillId="0" borderId="0" xfId="0" applyNumberFormat="1" applyAlignment="1">
      <alignment horizontal="right"/>
    </xf>
    <xf numFmtId="2" fontId="5" fillId="0" borderId="0" xfId="0" applyNumberFormat="1" applyFont="1" applyAlignment="1">
      <alignment horizontal="right"/>
    </xf>
    <xf numFmtId="2" fontId="0" fillId="0" borderId="0" xfId="0" applyNumberFormat="1" applyAlignment="1">
      <alignment/>
    </xf>
    <xf numFmtId="0" fontId="6" fillId="0" borderId="0" xfId="120" applyAlignment="1">
      <alignment horizontal="left" wrapText="1"/>
      <protection/>
    </xf>
    <xf numFmtId="2" fontId="0" fillId="0" borderId="0" xfId="0" applyNumberFormat="1" applyFont="1" applyAlignment="1">
      <alignment horizontal="right"/>
    </xf>
    <xf numFmtId="2" fontId="0" fillId="0" borderId="0" xfId="0" applyNumberFormat="1" applyFont="1" applyFill="1" applyAlignment="1">
      <alignment horizontal="right"/>
    </xf>
    <xf numFmtId="2" fontId="0" fillId="0" borderId="0" xfId="0" applyNumberFormat="1" applyFont="1" applyAlignment="1">
      <alignment horizontal="right"/>
    </xf>
    <xf numFmtId="0" fontId="6" fillId="0" borderId="0" xfId="0" applyFont="1" applyAlignment="1">
      <alignment/>
    </xf>
    <xf numFmtId="0" fontId="0" fillId="0" borderId="5" xfId="0" applyBorder="1" applyAlignment="1">
      <alignment/>
    </xf>
    <xf numFmtId="0" fontId="0" fillId="0" borderId="0" xfId="0" applyFont="1" applyAlignment="1">
      <alignment horizontal="right"/>
    </xf>
    <xf numFmtId="0" fontId="2" fillId="0" borderId="0" xfId="0" applyFont="1" applyAlignment="1">
      <alignment horizontal="left"/>
    </xf>
    <xf numFmtId="0" fontId="0" fillId="0" borderId="0" xfId="0" applyFont="1" applyAlignment="1">
      <alignment horizontal="left" vertical="top" wrapText="1"/>
    </xf>
    <xf numFmtId="0" fontId="0" fillId="0" borderId="0" xfId="0" applyFont="1" applyBorder="1" applyAlignment="1">
      <alignment horizontal="center" vertical="top" wrapText="1"/>
    </xf>
    <xf numFmtId="0" fontId="0" fillId="0" borderId="0" xfId="0" applyFont="1" applyAlignment="1">
      <alignment horizontal="center" vertical="top" wrapText="1"/>
    </xf>
    <xf numFmtId="2" fontId="7" fillId="0" borderId="0" xfId="0" applyNumberFormat="1" applyFont="1" applyAlignment="1">
      <alignment horizontal="right"/>
    </xf>
    <xf numFmtId="2" fontId="5" fillId="0" borderId="0" xfId="0" applyNumberFormat="1" applyFont="1" applyFill="1" applyAlignment="1">
      <alignment/>
    </xf>
    <xf numFmtId="2" fontId="7" fillId="0" borderId="0" xfId="0" applyNumberFormat="1" applyFont="1" applyFill="1" applyAlignment="1">
      <alignment horizontal="right"/>
    </xf>
    <xf numFmtId="2" fontId="0" fillId="0" borderId="0" xfId="0" applyNumberFormat="1" applyFont="1" applyFill="1" applyAlignment="1">
      <alignment horizontal="right"/>
    </xf>
    <xf numFmtId="0" fontId="0" fillId="0" borderId="0" xfId="0" applyFont="1" applyAlignment="1">
      <alignment/>
    </xf>
    <xf numFmtId="0" fontId="0" fillId="0" borderId="0" xfId="0" applyAlignment="1">
      <alignment horizontal="left" vertical="top" wrapText="1"/>
    </xf>
    <xf numFmtId="0" fontId="0" fillId="0" borderId="0" xfId="0" applyFont="1" applyAlignment="1">
      <alignment/>
    </xf>
    <xf numFmtId="0" fontId="0" fillId="0" borderId="0" xfId="0" applyAlignment="1">
      <alignment horizontal="justify" vertical="top"/>
    </xf>
    <xf numFmtId="0" fontId="67" fillId="0" borderId="0" xfId="0" applyFont="1" applyAlignment="1">
      <alignment horizontal="right"/>
    </xf>
    <xf numFmtId="164" fontId="5" fillId="0" borderId="0" xfId="0" applyNumberFormat="1" applyFont="1" applyAlignment="1">
      <alignment/>
    </xf>
    <xf numFmtId="0" fontId="7" fillId="0" borderId="0" xfId="0" applyFont="1" applyAlignment="1">
      <alignment horizontal="right"/>
    </xf>
    <xf numFmtId="2" fontId="5" fillId="0" borderId="0" xfId="0" applyNumberFormat="1" applyFont="1" applyAlignment="1">
      <alignment/>
    </xf>
    <xf numFmtId="2" fontId="0" fillId="0" borderId="0" xfId="0" applyNumberFormat="1" applyFill="1" applyAlignment="1">
      <alignment/>
    </xf>
    <xf numFmtId="0" fontId="0" fillId="0" borderId="0" xfId="0" applyAlignment="1">
      <alignment horizontal="right" wrapText="1"/>
    </xf>
    <xf numFmtId="0" fontId="0" fillId="0" borderId="0" xfId="0" applyAlignment="1">
      <alignment horizontal="justify"/>
    </xf>
    <xf numFmtId="0" fontId="0" fillId="0" borderId="0" xfId="0" applyFont="1" applyAlignment="1">
      <alignment horizontal="left" vertical="center" wrapText="1"/>
    </xf>
    <xf numFmtId="0" fontId="6" fillId="0" borderId="0" xfId="0" applyFont="1" applyBorder="1" applyAlignment="1">
      <alignment horizontal="right" vertical="top" wrapText="1"/>
    </xf>
    <xf numFmtId="0" fontId="68" fillId="0" borderId="0" xfId="63" applyFont="1" applyFill="1" applyBorder="1" applyAlignment="1" applyProtection="1">
      <alignment/>
      <protection/>
    </xf>
    <xf numFmtId="0" fontId="8" fillId="0" borderId="0" xfId="63" applyAlignment="1" applyProtection="1">
      <alignment/>
      <protection/>
    </xf>
    <xf numFmtId="0" fontId="0" fillId="0" borderId="5" xfId="0" applyBorder="1" applyAlignment="1">
      <alignment horizontal="left" vertical="center"/>
    </xf>
    <xf numFmtId="0" fontId="0" fillId="0" borderId="0" xfId="0" applyAlignment="1">
      <alignment horizontal="center" vertical="top" wrapText="1"/>
    </xf>
    <xf numFmtId="0" fontId="0" fillId="0" borderId="0" xfId="0" applyFont="1" applyAlignment="1">
      <alignment horizontal="left" vertical="top" wrapText="1"/>
    </xf>
    <xf numFmtId="0" fontId="0" fillId="0" borderId="0" xfId="0" applyNumberFormat="1" applyAlignment="1">
      <alignment horizontal="right" vertical="top" wrapText="1"/>
    </xf>
    <xf numFmtId="0" fontId="0" fillId="0" borderId="5" xfId="0" applyBorder="1" applyAlignment="1">
      <alignment horizontal="left"/>
    </xf>
    <xf numFmtId="164" fontId="0" fillId="0" borderId="0" xfId="0" applyNumberFormat="1" applyAlignment="1">
      <alignment horizontal="right"/>
    </xf>
    <xf numFmtId="164" fontId="0" fillId="0" borderId="0" xfId="0" applyNumberFormat="1" applyAlignment="1">
      <alignment horizontal="left"/>
    </xf>
    <xf numFmtId="0" fontId="67" fillId="0" borderId="0" xfId="0" applyFont="1" applyAlignment="1">
      <alignment vertical="top" wrapText="1"/>
    </xf>
    <xf numFmtId="164" fontId="0" fillId="0" borderId="0" xfId="0" applyNumberFormat="1" applyFont="1" applyAlignment="1">
      <alignment/>
    </xf>
    <xf numFmtId="164" fontId="0" fillId="0" borderId="0" xfId="0" applyNumberFormat="1" applyFill="1" applyAlignment="1">
      <alignment horizontal="right"/>
    </xf>
    <xf numFmtId="164" fontId="0" fillId="0" borderId="0" xfId="0" applyNumberFormat="1" applyAlignment="1">
      <alignment/>
    </xf>
    <xf numFmtId="0" fontId="0" fillId="0" borderId="6" xfId="0" applyBorder="1" applyAlignment="1">
      <alignment wrapText="1"/>
    </xf>
    <xf numFmtId="0" fontId="0" fillId="0" borderId="6" xfId="0" applyBorder="1" applyAlignment="1">
      <alignment horizontal="right"/>
    </xf>
    <xf numFmtId="0" fontId="0" fillId="0" borderId="0" xfId="0" applyFont="1" applyAlignment="1">
      <alignment horizontal="left" vertical="top"/>
    </xf>
    <xf numFmtId="0" fontId="67" fillId="0" borderId="0" xfId="0" applyFont="1" applyAlignment="1">
      <alignment vertical="top"/>
    </xf>
    <xf numFmtId="0" fontId="0" fillId="0" borderId="0" xfId="0" applyBorder="1" applyAlignment="1">
      <alignment horizontal="center" vertical="top" wrapText="1"/>
    </xf>
    <xf numFmtId="0" fontId="6" fillId="0" borderId="0" xfId="0" applyFont="1" applyBorder="1" applyAlignment="1">
      <alignment vertical="top" wrapText="1"/>
    </xf>
    <xf numFmtId="0" fontId="5" fillId="0" borderId="6" xfId="0" applyFont="1" applyBorder="1" applyAlignment="1">
      <alignment horizontal="right" vertical="top" wrapText="1"/>
    </xf>
    <xf numFmtId="0" fontId="0" fillId="0" borderId="6" xfId="0" applyBorder="1" applyAlignment="1">
      <alignment horizontal="right" vertical="top" wrapText="1"/>
    </xf>
    <xf numFmtId="0" fontId="0" fillId="0" borderId="5" xfId="0" applyBorder="1" applyAlignment="1">
      <alignment horizontal="right" vertical="top" wrapText="1"/>
    </xf>
    <xf numFmtId="0" fontId="6" fillId="0" borderId="5" xfId="0" applyFont="1" applyBorder="1" applyAlignment="1">
      <alignment horizontal="right" vertical="top" wrapText="1"/>
    </xf>
    <xf numFmtId="0" fontId="0" fillId="0" borderId="0" xfId="0" applyFont="1" applyAlignment="1">
      <alignment vertical="top"/>
    </xf>
    <xf numFmtId="0" fontId="0" fillId="0" borderId="5" xfId="0" applyFont="1" applyBorder="1" applyAlignment="1">
      <alignment vertical="top"/>
    </xf>
    <xf numFmtId="0" fontId="0" fillId="0" borderId="0" xfId="0" applyAlignment="1">
      <alignment horizontal="justify" vertical="justify"/>
    </xf>
    <xf numFmtId="0" fontId="0" fillId="0" borderId="0" xfId="0" applyFont="1" applyAlignment="1">
      <alignment horizontal="justify" vertical="justify"/>
    </xf>
    <xf numFmtId="0" fontId="0" fillId="0" borderId="0" xfId="0" applyFill="1" applyAlignment="1">
      <alignment/>
    </xf>
    <xf numFmtId="0" fontId="0" fillId="0" borderId="0" xfId="0" applyFont="1" applyAlignment="1">
      <alignment vertical="top" wrapText="1"/>
    </xf>
    <xf numFmtId="0" fontId="0" fillId="0" borderId="5" xfId="0" applyFont="1" applyBorder="1" applyAlignment="1">
      <alignment vertical="top" wrapText="1"/>
    </xf>
    <xf numFmtId="0" fontId="0" fillId="0" borderId="5" xfId="0" applyBorder="1" applyAlignment="1">
      <alignment horizontal="left" vertical="top" wrapText="1"/>
    </xf>
    <xf numFmtId="0" fontId="0" fillId="0" borderId="5" xfId="0" applyFont="1" applyBorder="1" applyAlignment="1">
      <alignment horizontal="left" vertical="top" wrapText="1"/>
    </xf>
    <xf numFmtId="0" fontId="6" fillId="0" borderId="0" xfId="0" applyFont="1" applyAlignment="1">
      <alignment vertical="top" wrapText="1"/>
    </xf>
    <xf numFmtId="0" fontId="5" fillId="0" borderId="0" xfId="0" applyFont="1" applyFill="1" applyAlignment="1">
      <alignment horizontal="right"/>
    </xf>
    <xf numFmtId="0" fontId="0" fillId="0" borderId="0" xfId="0" applyFill="1" applyAlignment="1">
      <alignment horizontal="right"/>
    </xf>
    <xf numFmtId="164" fontId="0" fillId="0" borderId="0" xfId="0" applyNumberFormat="1" applyAlignment="1">
      <alignment/>
    </xf>
    <xf numFmtId="164" fontId="5" fillId="0" borderId="0" xfId="0" applyNumberFormat="1" applyFont="1" applyAlignment="1">
      <alignment/>
    </xf>
    <xf numFmtId="0" fontId="0" fillId="0" borderId="0" xfId="0" applyBorder="1" applyAlignment="1">
      <alignment horizontal="right"/>
    </xf>
    <xf numFmtId="0" fontId="0" fillId="0" borderId="6" xfId="0" applyBorder="1" applyAlignment="1">
      <alignment/>
    </xf>
    <xf numFmtId="0" fontId="0" fillId="0" borderId="0" xfId="0" applyAlignment="1">
      <alignment horizontal="left" vertical="top"/>
    </xf>
    <xf numFmtId="0" fontId="5" fillId="0" borderId="0" xfId="0" applyFont="1" applyAlignment="1">
      <alignment/>
    </xf>
    <xf numFmtId="0" fontId="5" fillId="0" borderId="0" xfId="0" applyFont="1" applyAlignment="1">
      <alignment horizontal="right"/>
    </xf>
    <xf numFmtId="164" fontId="0" fillId="0" borderId="0" xfId="0" applyNumberFormat="1" applyFill="1" applyAlignment="1">
      <alignment/>
    </xf>
    <xf numFmtId="0" fontId="0" fillId="0" borderId="0" xfId="0" applyFill="1" applyAlignment="1">
      <alignment/>
    </xf>
    <xf numFmtId="0" fontId="0" fillId="0" borderId="0" xfId="0" applyFont="1" applyFill="1" applyAlignment="1">
      <alignment/>
    </xf>
    <xf numFmtId="0" fontId="0" fillId="0" borderId="6" xfId="0" applyFont="1" applyBorder="1" applyAlignment="1">
      <alignment horizontal="right"/>
    </xf>
    <xf numFmtId="164" fontId="0" fillId="0" borderId="0" xfId="0" applyNumberFormat="1" applyFont="1" applyAlignment="1">
      <alignment horizontal="right"/>
    </xf>
    <xf numFmtId="0" fontId="0" fillId="0" borderId="0" xfId="0" applyAlignment="1">
      <alignment vertical="top"/>
    </xf>
    <xf numFmtId="0" fontId="2" fillId="0" borderId="0" xfId="0" applyFont="1" applyAlignment="1">
      <alignment/>
    </xf>
    <xf numFmtId="0" fontId="0" fillId="0" borderId="5" xfId="0" applyBorder="1" applyAlignment="1">
      <alignment vertical="top" wrapText="1"/>
    </xf>
    <xf numFmtId="0" fontId="0" fillId="0" borderId="0" xfId="0" applyAlignment="1">
      <alignment vertical="top" wrapText="1"/>
    </xf>
    <xf numFmtId="0" fontId="0" fillId="0" borderId="0" xfId="0" applyFont="1" applyAlignment="1">
      <alignment wrapText="1"/>
    </xf>
    <xf numFmtId="164" fontId="5"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5" fillId="0" borderId="0" xfId="0" applyFont="1" applyAlignment="1">
      <alignment horizontal="right" vertical="top"/>
    </xf>
    <xf numFmtId="164" fontId="5" fillId="0" borderId="0" xfId="0" applyNumberFormat="1" applyFont="1" applyBorder="1" applyAlignment="1">
      <alignment horizontal="right"/>
    </xf>
    <xf numFmtId="164" fontId="0" fillId="0" borderId="0" xfId="0" applyNumberFormat="1" applyFont="1" applyBorder="1" applyAlignment="1">
      <alignment horizontal="right"/>
    </xf>
    <xf numFmtId="0" fontId="5"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0" fontId="5" fillId="0" borderId="0" xfId="0" applyFont="1" applyFill="1" applyBorder="1" applyAlignment="1">
      <alignment horizontal="right"/>
    </xf>
    <xf numFmtId="0" fontId="0" fillId="0" borderId="0" xfId="0" applyBorder="1" applyAlignment="1">
      <alignment horizontal="left"/>
    </xf>
    <xf numFmtId="0" fontId="5" fillId="0" borderId="6" xfId="0" applyFont="1" applyBorder="1" applyAlignment="1">
      <alignment horizontal="right"/>
    </xf>
    <xf numFmtId="0" fontId="0" fillId="0" borderId="0" xfId="0" applyFont="1" applyBorder="1" applyAlignment="1">
      <alignment/>
    </xf>
    <xf numFmtId="0" fontId="0" fillId="0" borderId="0" xfId="0" applyFont="1" applyBorder="1" applyAlignment="1">
      <alignment/>
    </xf>
    <xf numFmtId="0" fontId="6" fillId="0" borderId="0" xfId="0" applyFont="1" applyBorder="1" applyAlignment="1">
      <alignment/>
    </xf>
    <xf numFmtId="0" fontId="6" fillId="0" borderId="0" xfId="0" applyFont="1" applyBorder="1" applyAlignment="1" applyProtection="1">
      <alignment horizontal="left"/>
      <protection/>
    </xf>
    <xf numFmtId="0" fontId="0" fillId="0" borderId="0" xfId="0" applyFont="1" applyAlignment="1">
      <alignment horizontal="left"/>
    </xf>
    <xf numFmtId="0" fontId="3" fillId="0" borderId="0" xfId="0" applyFont="1" applyAlignment="1">
      <alignment vertical="center"/>
    </xf>
    <xf numFmtId="164" fontId="5" fillId="0" borderId="0" xfId="0" applyNumberFormat="1" applyFont="1" applyFill="1" applyAlignment="1">
      <alignment horizontal="right"/>
    </xf>
    <xf numFmtId="0" fontId="0" fillId="0" borderId="0" xfId="0" applyFont="1" applyAlignment="1">
      <alignment horizontal="justify"/>
    </xf>
    <xf numFmtId="0" fontId="0" fillId="0" borderId="0" xfId="0" applyFont="1" applyAlignment="1">
      <alignment horizontal="right" vertical="center"/>
    </xf>
    <xf numFmtId="0" fontId="8" fillId="0" borderId="0" xfId="63" applyAlignment="1" applyProtection="1">
      <alignment vertical="top" wrapText="1"/>
      <protection/>
    </xf>
    <xf numFmtId="164" fontId="0" fillId="0" borderId="0" xfId="0" applyNumberFormat="1" applyFill="1" applyBorder="1" applyAlignment="1">
      <alignment horizontal="right"/>
    </xf>
    <xf numFmtId="0" fontId="0" fillId="0" borderId="0" xfId="0" applyBorder="1" applyAlignment="1">
      <alignment/>
    </xf>
    <xf numFmtId="0" fontId="0" fillId="0" borderId="0" xfId="0" applyFill="1" applyBorder="1" applyAlignment="1">
      <alignment horizontal="right"/>
    </xf>
    <xf numFmtId="0" fontId="6" fillId="0" borderId="5" xfId="0" applyFont="1" applyBorder="1" applyAlignment="1">
      <alignment/>
    </xf>
    <xf numFmtId="0" fontId="2" fillId="0" borderId="0" xfId="0" applyFont="1" applyAlignment="1">
      <alignment vertical="center"/>
    </xf>
    <xf numFmtId="0" fontId="0" fillId="0" borderId="0" xfId="0" applyBorder="1" applyAlignment="1">
      <alignment horizontal="right" vertical="top" wrapText="1"/>
    </xf>
    <xf numFmtId="0" fontId="0" fillId="0" borderId="5" xfId="0" applyBorder="1" applyAlignment="1">
      <alignment horizontal="center"/>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left" indent="2"/>
    </xf>
    <xf numFmtId="0" fontId="6" fillId="0" borderId="5" xfId="0" applyFont="1" applyBorder="1" applyAlignment="1">
      <alignment horizontal="left"/>
    </xf>
    <xf numFmtId="0" fontId="0" fillId="0" borderId="0" xfId="0" applyFont="1" applyAlignment="1">
      <alignment/>
    </xf>
    <xf numFmtId="171" fontId="5" fillId="0" borderId="0" xfId="0" applyNumberFormat="1" applyFont="1" applyAlignment="1">
      <alignment/>
    </xf>
    <xf numFmtId="171" fontId="5" fillId="0" borderId="0" xfId="0" applyNumberFormat="1" applyFont="1" applyAlignment="1">
      <alignment/>
    </xf>
    <xf numFmtId="171" fontId="0" fillId="0" borderId="0" xfId="0" applyNumberFormat="1" applyAlignment="1">
      <alignment/>
    </xf>
    <xf numFmtId="0" fontId="6" fillId="0" borderId="0" xfId="120">
      <alignment horizontal="left" wrapText="1" indent="2"/>
      <protection/>
    </xf>
    <xf numFmtId="171" fontId="0" fillId="0" borderId="0" xfId="0" applyNumberFormat="1" applyAlignment="1">
      <alignment/>
    </xf>
    <xf numFmtId="171" fontId="0" fillId="0" borderId="0" xfId="0" applyNumberFormat="1" applyAlignment="1">
      <alignment horizontal="right"/>
    </xf>
    <xf numFmtId="0" fontId="0" fillId="0" borderId="0" xfId="92" applyAlignment="1">
      <alignment vertical="top"/>
    </xf>
    <xf numFmtId="0" fontId="2" fillId="0" borderId="0" xfId="92" applyNumberFormat="1" applyFont="1" applyAlignment="1">
      <alignment horizontal="left"/>
    </xf>
    <xf numFmtId="0" fontId="14" fillId="0" borderId="0" xfId="92" applyFont="1" applyAlignment="1">
      <alignment vertical="top"/>
    </xf>
    <xf numFmtId="0" fontId="67" fillId="0" borderId="0" xfId="92" applyFont="1" applyAlignment="1">
      <alignment horizontal="right"/>
    </xf>
    <xf numFmtId="0" fontId="2" fillId="0" borderId="0" xfId="92" applyFont="1" applyAlignment="1">
      <alignment horizontal="left" vertical="top"/>
    </xf>
    <xf numFmtId="0" fontId="14" fillId="0" borderId="0" xfId="92" applyFont="1" applyAlignment="1">
      <alignment/>
    </xf>
    <xf numFmtId="0" fontId="4" fillId="0" borderId="0" xfId="92" applyFont="1" applyAlignment="1">
      <alignment horizontal="left"/>
    </xf>
    <xf numFmtId="0" fontId="0" fillId="0" borderId="0" xfId="92" applyAlignment="1">
      <alignment/>
    </xf>
    <xf numFmtId="0" fontId="0" fillId="0" borderId="0" xfId="0" applyBorder="1" applyAlignment="1">
      <alignment vertical="center"/>
    </xf>
    <xf numFmtId="0" fontId="0" fillId="0" borderId="6" xfId="0" applyBorder="1" applyAlignment="1">
      <alignment vertical="top" wrapText="1"/>
    </xf>
    <xf numFmtId="0" fontId="0" fillId="0" borderId="6" xfId="0" applyFont="1" applyBorder="1" applyAlignment="1">
      <alignment vertical="top" wrapText="1"/>
    </xf>
    <xf numFmtId="171" fontId="0" fillId="0" borderId="0" xfId="0" applyNumberFormat="1" applyFont="1" applyAlignment="1">
      <alignment wrapText="1"/>
    </xf>
    <xf numFmtId="0" fontId="5" fillId="0" borderId="0" xfId="0" applyFont="1" applyAlignment="1">
      <alignment wrapText="1"/>
    </xf>
    <xf numFmtId="0" fontId="0" fillId="0" borderId="0" xfId="63" applyFont="1" applyAlignment="1" applyProtection="1">
      <alignment/>
      <protection/>
    </xf>
    <xf numFmtId="0" fontId="8" fillId="0" borderId="0" xfId="63" applyAlignment="1" applyProtection="1">
      <alignment wrapText="1"/>
      <protection/>
    </xf>
    <xf numFmtId="0" fontId="68" fillId="0" borderId="0" xfId="63" applyFont="1" applyFill="1" applyBorder="1" applyAlignment="1" applyProtection="1">
      <alignment vertical="top" wrapText="1"/>
      <protection/>
    </xf>
    <xf numFmtId="0" fontId="68" fillId="0" borderId="0" xfId="63" applyFont="1" applyFill="1" applyBorder="1" applyAlignment="1" applyProtection="1">
      <alignment wrapText="1"/>
      <protection/>
    </xf>
    <xf numFmtId="174" fontId="0" fillId="0" borderId="0" xfId="0" applyNumberFormat="1" applyFill="1" applyAlignment="1">
      <alignment horizontal="right"/>
    </xf>
    <xf numFmtId="0" fontId="0" fillId="0" borderId="0" xfId="0" applyFont="1" applyFill="1" applyAlignment="1">
      <alignment wrapText="1"/>
    </xf>
    <xf numFmtId="171" fontId="0" fillId="0" borderId="0" xfId="0" applyNumberFormat="1" applyFont="1" applyFill="1" applyAlignment="1">
      <alignment horizontal="right" wrapText="1"/>
    </xf>
    <xf numFmtId="0" fontId="0" fillId="0" borderId="0" xfId="0" applyFont="1" applyFill="1" applyAlignment="1">
      <alignment/>
    </xf>
    <xf numFmtId="171" fontId="0" fillId="0" borderId="0" xfId="0" applyNumberFormat="1" applyFont="1" applyFill="1" applyAlignment="1">
      <alignment wrapText="1"/>
    </xf>
    <xf numFmtId="171" fontId="0" fillId="0" borderId="0" xfId="0" applyNumberFormat="1" applyFill="1" applyAlignment="1">
      <alignment horizontal="right" wrapText="1"/>
    </xf>
    <xf numFmtId="174" fontId="0" fillId="0" borderId="0" xfId="0" applyNumberFormat="1" applyAlignment="1">
      <alignment horizontal="right"/>
    </xf>
    <xf numFmtId="164" fontId="0" fillId="0" borderId="0" xfId="0" applyNumberFormat="1" applyFill="1" applyBorder="1" applyAlignment="1">
      <alignment horizontal="left"/>
    </xf>
    <xf numFmtId="0" fontId="69" fillId="0" borderId="0" xfId="0" applyFont="1" applyAlignment="1">
      <alignment horizontal="center"/>
    </xf>
    <xf numFmtId="0" fontId="62" fillId="0" borderId="0" xfId="0" applyFont="1" applyAlignment="1">
      <alignment horizontal="center"/>
    </xf>
    <xf numFmtId="0" fontId="19" fillId="33" borderId="0" xfId="92" applyFont="1" applyFill="1" applyAlignment="1">
      <alignment vertical="top"/>
    </xf>
    <xf numFmtId="0" fontId="21" fillId="33" borderId="0" xfId="63" applyFont="1" applyFill="1" applyBorder="1" applyAlignment="1" applyProtection="1">
      <alignment/>
      <protection/>
    </xf>
    <xf numFmtId="0" fontId="19" fillId="33" borderId="0" xfId="92" applyFont="1" applyFill="1" applyBorder="1" applyAlignment="1">
      <alignment vertical="top"/>
    </xf>
    <xf numFmtId="0" fontId="20" fillId="33" borderId="0" xfId="92" applyFont="1" applyFill="1" applyBorder="1" applyAlignment="1">
      <alignment vertical="top"/>
    </xf>
    <xf numFmtId="0" fontId="19" fillId="33" borderId="0" xfId="92" applyFont="1" applyFill="1" applyBorder="1" applyAlignment="1">
      <alignment horizontal="right"/>
    </xf>
    <xf numFmtId="171" fontId="19" fillId="33" borderId="0" xfId="92" applyNumberFormat="1" applyFont="1" applyFill="1" applyBorder="1" applyAlignment="1">
      <alignment vertical="top"/>
    </xf>
    <xf numFmtId="0" fontId="19" fillId="33" borderId="0" xfId="92" applyFont="1" applyFill="1" applyBorder="1" applyAlignment="1">
      <alignment vertical="top" wrapText="1"/>
    </xf>
    <xf numFmtId="3" fontId="19" fillId="33" borderId="0" xfId="92" applyNumberFormat="1" applyFont="1" applyFill="1" applyBorder="1" applyAlignment="1">
      <alignment vertical="top"/>
    </xf>
    <xf numFmtId="0" fontId="19" fillId="33" borderId="0" xfId="92" applyFont="1" applyFill="1" applyBorder="1" applyAlignment="1">
      <alignment/>
    </xf>
    <xf numFmtId="0" fontId="22" fillId="33" borderId="0" xfId="0" applyFont="1" applyFill="1" applyBorder="1" applyAlignment="1">
      <alignment horizontal="center"/>
    </xf>
    <xf numFmtId="0" fontId="19" fillId="33" borderId="0" xfId="92" applyFont="1" applyFill="1" applyBorder="1" applyAlignment="1">
      <alignment horizontal="left" vertical="top" wrapText="1"/>
    </xf>
    <xf numFmtId="0" fontId="19" fillId="33" borderId="0" xfId="92" applyFont="1" applyFill="1" applyBorder="1" applyAlignment="1">
      <alignment horizontal="left" vertical="top"/>
    </xf>
    <xf numFmtId="173" fontId="19" fillId="33" borderId="0" xfId="92" applyNumberFormat="1" applyFont="1" applyFill="1" applyBorder="1" applyAlignment="1">
      <alignment vertical="top"/>
    </xf>
    <xf numFmtId="172" fontId="19" fillId="33" borderId="0" xfId="92" applyNumberFormat="1" applyFont="1" applyFill="1" applyBorder="1" applyAlignment="1">
      <alignment vertical="top"/>
    </xf>
    <xf numFmtId="0" fontId="23" fillId="0" borderId="0" xfId="92" applyFont="1" applyAlignment="1">
      <alignment vertical="top"/>
    </xf>
    <xf numFmtId="49" fontId="4" fillId="34" borderId="0" xfId="0" applyNumberFormat="1" applyFont="1" applyFill="1" applyAlignment="1">
      <alignment horizontal="left"/>
    </xf>
    <xf numFmtId="0" fontId="4" fillId="34" borderId="0" xfId="0" applyFont="1" applyFill="1" applyAlignment="1">
      <alignment horizontal="left"/>
    </xf>
    <xf numFmtId="0" fontId="4" fillId="34" borderId="0" xfId="0" applyFont="1" applyFill="1" applyAlignment="1">
      <alignment/>
    </xf>
    <xf numFmtId="49" fontId="24" fillId="34" borderId="0" xfId="0" applyNumberFormat="1" applyFont="1" applyFill="1" applyAlignment="1">
      <alignment horizontal="left"/>
    </xf>
    <xf numFmtId="0" fontId="70" fillId="34" borderId="0" xfId="63" applyFont="1" applyFill="1" applyAlignment="1" applyProtection="1">
      <alignment horizontal="left"/>
      <protection/>
    </xf>
    <xf numFmtId="49" fontId="25" fillId="34" borderId="0" xfId="63" applyNumberFormat="1" applyFont="1" applyFill="1" applyAlignment="1" applyProtection="1">
      <alignment horizontal="left"/>
      <protection/>
    </xf>
    <xf numFmtId="0" fontId="25" fillId="0" borderId="0" xfId="63" applyFont="1" applyAlignment="1">
      <alignment horizontal="right"/>
    </xf>
    <xf numFmtId="0" fontId="25" fillId="0" borderId="0" xfId="63" applyFont="1" applyAlignment="1" applyProtection="1">
      <alignment horizontal="right"/>
      <protection/>
    </xf>
    <xf numFmtId="0" fontId="25" fillId="0" borderId="0" xfId="63" applyFont="1" applyAlignment="1" applyProtection="1">
      <alignment horizontal="right" vertical="center"/>
      <protection/>
    </xf>
    <xf numFmtId="0" fontId="25" fillId="0" borderId="0" xfId="63" applyFont="1" applyAlignment="1" applyProtection="1">
      <alignment horizontal="right" wrapText="1"/>
      <protection/>
    </xf>
    <xf numFmtId="0" fontId="19" fillId="34" borderId="0" xfId="92" applyFont="1" applyFill="1" applyAlignment="1">
      <alignment vertical="top"/>
    </xf>
    <xf numFmtId="0" fontId="2" fillId="0" borderId="0" xfId="0" applyFont="1" applyAlignment="1">
      <alignment horizontal="left"/>
    </xf>
    <xf numFmtId="0" fontId="3" fillId="0" borderId="0" xfId="0" applyFont="1" applyAlignment="1">
      <alignment horizontal="left"/>
    </xf>
    <xf numFmtId="0" fontId="0" fillId="0" borderId="0" xfId="0" applyNumberFormat="1" applyAlignment="1">
      <alignment horizontal="left" vertical="center" wrapText="1"/>
    </xf>
    <xf numFmtId="0" fontId="5" fillId="0" borderId="0" xfId="0" applyFont="1" applyAlignment="1">
      <alignment horizontal="right" vertical="top"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8" fillId="0" borderId="0" xfId="63" applyAlignment="1" applyProtection="1">
      <alignment horizontal="center" vertical="top"/>
      <protection/>
    </xf>
    <xf numFmtId="0" fontId="0" fillId="0" borderId="5" xfId="0" applyBorder="1" applyAlignment="1">
      <alignment/>
    </xf>
    <xf numFmtId="0" fontId="0" fillId="0" borderId="0" xfId="0" applyFill="1" applyAlignment="1">
      <alignment horizontal="justify" vertical="top" wrapText="1"/>
    </xf>
    <xf numFmtId="0" fontId="0" fillId="0" borderId="6" xfId="0" applyBorder="1" applyAlignment="1">
      <alignment horizontal="right" vertical="top" wrapText="1"/>
    </xf>
    <xf numFmtId="0" fontId="0" fillId="0" borderId="0" xfId="0" applyAlignment="1">
      <alignment horizontal="right" vertical="top" wrapText="1"/>
    </xf>
    <xf numFmtId="0" fontId="5" fillId="0" borderId="6" xfId="0" applyNumberFormat="1" applyFont="1" applyBorder="1" applyAlignment="1" applyProtection="1">
      <alignment/>
      <protection locked="0"/>
    </xf>
    <xf numFmtId="0" fontId="0" fillId="0" borderId="0" xfId="92" applyNumberFormat="1" applyFont="1" applyAlignment="1">
      <alignment horizontal="left"/>
    </xf>
    <xf numFmtId="0" fontId="0" fillId="0" borderId="0" xfId="92" applyNumberFormat="1" applyFont="1" applyAlignment="1">
      <alignment horizontal="left"/>
    </xf>
    <xf numFmtId="0" fontId="0" fillId="0" borderId="0" xfId="0" applyNumberFormat="1" applyFont="1" applyAlignment="1" applyProtection="1">
      <alignment wrapText="1"/>
      <protection locked="0"/>
    </xf>
    <xf numFmtId="0" fontId="0" fillId="0" borderId="0" xfId="0" applyNumberFormat="1" applyFont="1" applyAlignment="1" applyProtection="1">
      <alignment wrapText="1"/>
      <protection locked="0"/>
    </xf>
    <xf numFmtId="0" fontId="0" fillId="0" borderId="0" xfId="0" applyNumberFormat="1" applyFont="1" applyAlignment="1" applyProtection="1">
      <alignment horizontal="left" wrapText="1"/>
      <protection locked="0"/>
    </xf>
    <xf numFmtId="0" fontId="0" fillId="0" borderId="0" xfId="0" applyNumberFormat="1" applyFont="1" applyAlignment="1" applyProtection="1">
      <alignment horizontal="left" wrapText="1"/>
      <protection locked="0"/>
    </xf>
    <xf numFmtId="0" fontId="0" fillId="0" borderId="0" xfId="0" applyNumberFormat="1" applyFont="1" applyAlignment="1" applyProtection="1">
      <alignment/>
      <protection locked="0"/>
    </xf>
    <xf numFmtId="0" fontId="0" fillId="0" borderId="0" xfId="0" applyNumberFormat="1" applyFont="1" applyAlignment="1" applyProtection="1">
      <alignment/>
      <protection locked="0"/>
    </xf>
    <xf numFmtId="0" fontId="0" fillId="0" borderId="0" xfId="0" applyAlignment="1">
      <alignment horizontal="center"/>
    </xf>
    <xf numFmtId="0" fontId="0" fillId="0" borderId="5" xfId="0" applyBorder="1" applyAlignment="1">
      <alignment horizontal="center" vertical="top" wrapText="1"/>
    </xf>
    <xf numFmtId="0" fontId="0" fillId="0" borderId="5" xfId="0" applyBorder="1" applyAlignment="1">
      <alignment horizontal="center" vertical="top"/>
    </xf>
    <xf numFmtId="0" fontId="0" fillId="0" borderId="0" xfId="0" applyNumberFormat="1" applyFont="1" applyAlignment="1">
      <alignment horizontal="left" vertical="center" wrapText="1"/>
    </xf>
    <xf numFmtId="0" fontId="0" fillId="0" borderId="0" xfId="0" applyFont="1" applyAlignment="1">
      <alignment horizontal="center" vertical="center" wrapText="1"/>
    </xf>
    <xf numFmtId="0" fontId="0" fillId="0" borderId="0" xfId="0" applyAlignment="1">
      <alignment horizontal="left"/>
    </xf>
    <xf numFmtId="0" fontId="0" fillId="0" borderId="0" xfId="0" applyFont="1" applyAlignment="1">
      <alignment horizontal="left"/>
    </xf>
    <xf numFmtId="0" fontId="71" fillId="0" borderId="0" xfId="63" applyFont="1" applyAlignment="1" applyProtection="1">
      <alignment horizontal="justify" vertical="top" wrapText="1"/>
      <protection/>
    </xf>
    <xf numFmtId="0" fontId="8" fillId="0" borderId="0" xfId="63" applyAlignment="1" applyProtection="1">
      <alignment horizontal="justify" vertical="top" wrapText="1"/>
      <protection/>
    </xf>
    <xf numFmtId="0" fontId="0" fillId="0" borderId="6" xfId="0" applyBorder="1" applyAlignment="1">
      <alignment horizontal="right" vertical="top"/>
    </xf>
    <xf numFmtId="0" fontId="0" fillId="0" borderId="0" xfId="0" applyAlignment="1">
      <alignment horizontal="right" vertical="top"/>
    </xf>
    <xf numFmtId="0" fontId="5" fillId="0" borderId="0" xfId="0" applyNumberFormat="1" applyFont="1" applyAlignment="1">
      <alignment/>
    </xf>
    <xf numFmtId="0" fontId="7" fillId="0" borderId="0" xfId="0" applyFont="1" applyAlignment="1">
      <alignment/>
    </xf>
    <xf numFmtId="0" fontId="0" fillId="0" borderId="0" xfId="0"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horizontal="center" vertical="center" wrapText="1"/>
    </xf>
    <xf numFmtId="0" fontId="0" fillId="0" borderId="0" xfId="0" applyNumberFormat="1" applyFont="1" applyAlignment="1">
      <alignment horizontal="left" vertical="center" wrapText="1"/>
    </xf>
    <xf numFmtId="0" fontId="0" fillId="0" borderId="0" xfId="0" applyAlignment="1">
      <alignment horizontal="justify" vertical="top" wrapText="1"/>
    </xf>
    <xf numFmtId="0" fontId="0" fillId="0" borderId="0" xfId="120" applyFont="1" applyAlignment="1">
      <alignment horizontal="left" wrapText="1"/>
      <protection/>
    </xf>
    <xf numFmtId="0" fontId="6" fillId="0" borderId="0" xfId="120" applyAlignment="1">
      <alignment horizontal="left" wrapText="1"/>
      <protection/>
    </xf>
    <xf numFmtId="0" fontId="0" fillId="0" borderId="0" xfId="0" applyFont="1" applyAlignment="1">
      <alignment/>
    </xf>
    <xf numFmtId="0" fontId="6" fillId="0" borderId="0" xfId="0" applyFont="1" applyBorder="1" applyAlignment="1">
      <alignment horizontal="center" vertical="top" wrapText="1"/>
    </xf>
    <xf numFmtId="0" fontId="6" fillId="0" borderId="0" xfId="0" applyFont="1" applyAlignment="1">
      <alignment horizontal="center" vertical="top" wrapText="1"/>
    </xf>
    <xf numFmtId="0" fontId="0" fillId="0" borderId="6" xfId="0" applyFont="1" applyBorder="1" applyAlignment="1">
      <alignment horizontal="right" vertical="top" wrapText="1"/>
    </xf>
    <xf numFmtId="0" fontId="0" fillId="0" borderId="0" xfId="0" applyFont="1" applyAlignment="1">
      <alignment horizontal="right" vertical="top" wrapText="1"/>
    </xf>
    <xf numFmtId="0" fontId="6" fillId="0" borderId="0" xfId="0" applyFont="1" applyAlignment="1">
      <alignment horizontal="right" vertical="top" wrapText="1"/>
    </xf>
    <xf numFmtId="0" fontId="25" fillId="0" borderId="0" xfId="63" applyFont="1" applyAlignment="1" applyProtection="1">
      <alignment horizontal="right"/>
      <protection/>
    </xf>
    <xf numFmtId="0" fontId="2" fillId="0" borderId="0" xfId="0" applyFont="1" applyAlignment="1">
      <alignment horizontal="left" vertical="top"/>
    </xf>
    <xf numFmtId="0" fontId="0" fillId="0" borderId="0" xfId="0" applyFont="1" applyAlignment="1">
      <alignment horizontal="right" vertical="top" wrapText="1"/>
    </xf>
    <xf numFmtId="0" fontId="0" fillId="0" borderId="12" xfId="0" applyBorder="1" applyAlignment="1">
      <alignment horizontal="center" vertical="top" wrapText="1"/>
    </xf>
    <xf numFmtId="0" fontId="0" fillId="0" borderId="6"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left" vertical="top" wrapText="1"/>
    </xf>
    <xf numFmtId="0"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horizontal="right" vertical="center" wrapText="1"/>
    </xf>
    <xf numFmtId="0" fontId="0" fillId="0" borderId="0" xfId="0" applyAlignment="1">
      <alignment horizontal="left" vertical="center" wrapText="1"/>
    </xf>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Alignment="1">
      <alignment horizontal="justify" vertical="top"/>
    </xf>
    <xf numFmtId="0" fontId="0" fillId="0" borderId="0" xfId="0" applyFont="1" applyAlignment="1">
      <alignment horizontal="left" vertical="top" wrapText="1"/>
    </xf>
    <xf numFmtId="0" fontId="6" fillId="0" borderId="0" xfId="0" applyFont="1" applyAlignment="1">
      <alignment horizontal="left" vertical="top" wrapText="1"/>
    </xf>
    <xf numFmtId="0" fontId="0" fillId="0" borderId="0" xfId="0" applyFont="1" applyAlignment="1">
      <alignment horizontal="center" vertical="top" wrapText="1"/>
    </xf>
    <xf numFmtId="0" fontId="0" fillId="0" borderId="0" xfId="0" applyAlignment="1">
      <alignment horizontal="center" vertical="top" wrapText="1"/>
    </xf>
    <xf numFmtId="0" fontId="0" fillId="0" borderId="0" xfId="0" applyFill="1" applyAlignment="1">
      <alignment horizontal="justify" vertical="justify" wrapText="1"/>
    </xf>
    <xf numFmtId="0" fontId="0" fillId="0" borderId="0" xfId="0" applyFill="1" applyAlignment="1">
      <alignment horizontal="justify" vertical="justify"/>
    </xf>
    <xf numFmtId="0" fontId="0" fillId="0" borderId="0" xfId="0" applyNumberFormat="1" applyFont="1" applyAlignment="1">
      <alignment horizontal="left" vertical="center"/>
    </xf>
    <xf numFmtId="0" fontId="0" fillId="0" borderId="0" xfId="0" applyAlignment="1">
      <alignment horizontal="justify"/>
    </xf>
    <xf numFmtId="0" fontId="0" fillId="0" borderId="0" xfId="0" applyFill="1" applyAlignment="1">
      <alignment/>
    </xf>
    <xf numFmtId="0" fontId="0" fillId="0" borderId="0" xfId="0" applyFont="1" applyFill="1" applyAlignment="1">
      <alignment/>
    </xf>
    <xf numFmtId="0" fontId="0" fillId="0" borderId="0" xfId="0" applyFill="1" applyAlignment="1">
      <alignment horizontal="justify" vertical="top"/>
    </xf>
    <xf numFmtId="0" fontId="0" fillId="0" borderId="0" xfId="0" applyFill="1" applyAlignment="1">
      <alignment wrapText="1"/>
    </xf>
    <xf numFmtId="0" fontId="0" fillId="0" borderId="0" xfId="0" applyAlignment="1">
      <alignment horizontal="justify" wrapText="1"/>
    </xf>
    <xf numFmtId="0" fontId="0" fillId="0" borderId="0" xfId="0" applyFill="1" applyAlignment="1">
      <alignment horizontal="left"/>
    </xf>
    <xf numFmtId="0" fontId="0" fillId="0" borderId="0" xfId="120" applyFont="1" applyFill="1" applyBorder="1" applyAlignment="1">
      <alignment wrapText="1"/>
      <protection/>
    </xf>
    <xf numFmtId="0" fontId="0" fillId="0" borderId="0" xfId="120" applyNumberFormat="1" applyFont="1">
      <alignment horizontal="left" wrapText="1" indent="2"/>
      <protection/>
    </xf>
    <xf numFmtId="0" fontId="0" fillId="0" borderId="0" xfId="120" applyFont="1">
      <alignment horizontal="left" wrapText="1" indent="2"/>
      <protection/>
    </xf>
    <xf numFmtId="0" fontId="0" fillId="0" borderId="0" xfId="120" applyFont="1" applyFill="1" applyBorder="1" applyAlignment="1">
      <alignment horizontal="left" wrapText="1" indent="2"/>
      <protection/>
    </xf>
    <xf numFmtId="0" fontId="0" fillId="0" borderId="0" xfId="120" applyFont="1" applyFill="1">
      <alignment horizontal="left" wrapText="1" indent="2"/>
      <protection/>
    </xf>
    <xf numFmtId="0" fontId="0" fillId="0" borderId="0" xfId="120" applyFont="1" applyFill="1" applyAlignment="1">
      <alignment horizontal="left" wrapText="1" indent="2"/>
      <protection/>
    </xf>
    <xf numFmtId="0" fontId="0" fillId="0" borderId="0" xfId="120" applyFont="1" applyFill="1" applyAlignment="1">
      <alignment horizontal="left" wrapText="1" indent="2"/>
      <protection/>
    </xf>
    <xf numFmtId="0" fontId="0" fillId="0" borderId="0" xfId="120" applyFont="1" applyAlignment="1">
      <alignment horizontal="right" wrapText="1" indent="2"/>
      <protection/>
    </xf>
    <xf numFmtId="0" fontId="5" fillId="0" borderId="0" xfId="0" applyFont="1" applyBorder="1" applyAlignment="1">
      <alignment wrapText="1"/>
    </xf>
    <xf numFmtId="0" fontId="0" fillId="0" borderId="0" xfId="0" applyBorder="1" applyAlignment="1">
      <alignment wrapText="1"/>
    </xf>
    <xf numFmtId="0" fontId="0" fillId="0" borderId="0" xfId="120" applyFont="1">
      <alignment horizontal="left" wrapText="1" indent="2"/>
      <protection/>
    </xf>
    <xf numFmtId="0" fontId="0" fillId="0" borderId="0" xfId="120" applyFont="1" applyFill="1">
      <alignment horizontal="left" wrapText="1" indent="2"/>
      <protection/>
    </xf>
    <xf numFmtId="0" fontId="5" fillId="0" borderId="6" xfId="0" applyFont="1" applyBorder="1" applyAlignment="1">
      <alignment wrapText="1"/>
    </xf>
    <xf numFmtId="0" fontId="0" fillId="0" borderId="6" xfId="0" applyBorder="1" applyAlignment="1">
      <alignment wrapText="1"/>
    </xf>
    <xf numFmtId="0" fontId="0" fillId="0" borderId="0" xfId="0" applyFill="1" applyAlignment="1">
      <alignment/>
    </xf>
    <xf numFmtId="0" fontId="0" fillId="0" borderId="0" xfId="0" applyFill="1" applyAlignment="1">
      <alignment horizontal="right"/>
    </xf>
    <xf numFmtId="0" fontId="0" fillId="0" borderId="0" xfId="0" applyFont="1" applyFill="1" applyAlignment="1">
      <alignment horizontal="justify"/>
    </xf>
    <xf numFmtId="0" fontId="0" fillId="0" borderId="0" xfId="0" applyAlignment="1">
      <alignment/>
    </xf>
    <xf numFmtId="0" fontId="0" fillId="0" borderId="0" xfId="0" applyFill="1" applyAlignment="1">
      <alignment horizontal="justify" wrapText="1"/>
    </xf>
    <xf numFmtId="0" fontId="0" fillId="0" borderId="0" xfId="120" applyFont="1" applyFill="1" applyBorder="1" applyAlignment="1">
      <alignment wrapText="1"/>
      <protection/>
    </xf>
    <xf numFmtId="0" fontId="5" fillId="0" borderId="6" xfId="0" applyNumberFormat="1" applyFont="1" applyBorder="1" applyAlignment="1">
      <alignment/>
    </xf>
    <xf numFmtId="0" fontId="0" fillId="0" borderId="6" xfId="0" applyBorder="1" applyAlignment="1">
      <alignment/>
    </xf>
    <xf numFmtId="0" fontId="0" fillId="0" borderId="0" xfId="0" applyAlignment="1">
      <alignment wrapText="1"/>
    </xf>
    <xf numFmtId="0" fontId="0" fillId="0" borderId="0" xfId="0" applyFont="1" applyAlignment="1">
      <alignment wrapText="1"/>
    </xf>
    <xf numFmtId="0" fontId="0" fillId="0" borderId="0" xfId="0" applyAlignment="1" applyProtection="1">
      <alignment horizontal="justify"/>
      <protection/>
    </xf>
    <xf numFmtId="0" fontId="6" fillId="0" borderId="0" xfId="0" applyFont="1" applyAlignment="1" applyProtection="1">
      <alignment horizontal="justify"/>
      <protection/>
    </xf>
    <xf numFmtId="0" fontId="6" fillId="0" borderId="0" xfId="120">
      <alignment horizontal="left" wrapText="1" indent="2"/>
      <protection/>
    </xf>
    <xf numFmtId="0" fontId="0" fillId="0" borderId="0" xfId="121" applyFont="1">
      <alignment horizontal="left" wrapText="1" indent="4"/>
      <protection/>
    </xf>
    <xf numFmtId="0" fontId="6" fillId="0" borderId="0" xfId="121">
      <alignment horizontal="left" wrapText="1" indent="4"/>
      <protection/>
    </xf>
    <xf numFmtId="0" fontId="0" fillId="0" borderId="0" xfId="0" applyAlignment="1">
      <alignment horizontal="left" vertical="top"/>
    </xf>
    <xf numFmtId="0" fontId="0" fillId="0" borderId="0" xfId="0" applyFont="1" applyAlignment="1">
      <alignment horizontal="left" vertical="top"/>
    </xf>
    <xf numFmtId="0" fontId="0" fillId="0" borderId="0" xfId="120" applyFont="1" applyBorder="1">
      <alignment horizontal="left" wrapText="1" indent="2"/>
      <protection/>
    </xf>
    <xf numFmtId="0" fontId="6" fillId="0" borderId="0" xfId="120" applyFont="1" applyBorder="1">
      <alignment horizontal="left" wrapText="1" indent="2"/>
      <protection/>
    </xf>
    <xf numFmtId="0" fontId="6" fillId="0" borderId="0" xfId="0" applyFont="1" applyAlignment="1">
      <alignment horizontal="left"/>
    </xf>
    <xf numFmtId="0" fontId="0" fillId="0" borderId="0" xfId="0" applyFont="1" applyBorder="1" applyAlignment="1">
      <alignment/>
    </xf>
    <xf numFmtId="0" fontId="0" fillId="0" borderId="0" xfId="120" applyFont="1" applyFill="1" applyBorder="1">
      <alignment horizontal="left" wrapText="1" indent="2"/>
      <protection/>
    </xf>
    <xf numFmtId="0" fontId="6" fillId="0" borderId="0" xfId="120" applyFont="1" applyFill="1" applyBorder="1">
      <alignment horizontal="left" wrapText="1" indent="2"/>
      <protection/>
    </xf>
    <xf numFmtId="0" fontId="2" fillId="0" borderId="0" xfId="0" applyFont="1" applyAlignment="1">
      <alignment horizontal="left" wrapText="1"/>
    </xf>
    <xf numFmtId="0" fontId="3" fillId="0" borderId="0" xfId="0" applyFont="1" applyAlignment="1">
      <alignment horizontal="left" wrapText="1"/>
    </xf>
    <xf numFmtId="0" fontId="0" fillId="0" borderId="0" xfId="0" applyFont="1" applyFill="1" applyBorder="1" applyAlignment="1">
      <alignment/>
    </xf>
    <xf numFmtId="0" fontId="0" fillId="0" borderId="0" xfId="120" applyFont="1" applyBorder="1" applyAlignment="1">
      <alignment horizontal="left" wrapText="1" indent="4"/>
      <protection/>
    </xf>
    <xf numFmtId="0" fontId="6" fillId="0" borderId="0" xfId="120" applyFont="1" applyBorder="1" applyAlignment="1">
      <alignment horizontal="left" wrapText="1" indent="4"/>
      <protection/>
    </xf>
    <xf numFmtId="0" fontId="0" fillId="0" borderId="0" xfId="0" applyNumberFormat="1" applyFont="1" applyBorder="1" applyAlignment="1">
      <alignment horizontal="left" indent="2"/>
    </xf>
    <xf numFmtId="0" fontId="0" fillId="0" borderId="0" xfId="120" applyFont="1" applyBorder="1" applyAlignment="1">
      <alignment horizontal="left" wrapText="1"/>
      <protection/>
    </xf>
    <xf numFmtId="0" fontId="0" fillId="0" borderId="5" xfId="120" applyFont="1" applyBorder="1">
      <alignment horizontal="left" wrapText="1" indent="2"/>
      <protection/>
    </xf>
    <xf numFmtId="0" fontId="6" fillId="0" borderId="5" xfId="120" applyBorder="1" applyAlignment="1">
      <alignment horizontal="right" wrapText="1" indent="2"/>
      <protection/>
    </xf>
    <xf numFmtId="0" fontId="0" fillId="0" borderId="0" xfId="0" applyBorder="1" applyAlignment="1">
      <alignment horizontal="justify" wrapText="1"/>
    </xf>
    <xf numFmtId="0" fontId="0" fillId="0" borderId="0" xfId="0" applyFont="1" applyBorder="1" applyAlignment="1">
      <alignment horizontal="justify" wrapText="1"/>
    </xf>
    <xf numFmtId="0" fontId="0" fillId="0" borderId="0" xfId="0" applyFont="1" applyBorder="1" applyAlignment="1" applyProtection="1">
      <alignment horizontal="left"/>
      <protection/>
    </xf>
    <xf numFmtId="0" fontId="6" fillId="0" borderId="0" xfId="0" applyFont="1" applyBorder="1" applyAlignment="1" applyProtection="1">
      <alignment horizontal="left"/>
      <protection/>
    </xf>
    <xf numFmtId="0" fontId="0" fillId="0" borderId="0" xfId="0" applyFont="1" applyAlignment="1">
      <alignment/>
    </xf>
    <xf numFmtId="0" fontId="0" fillId="0" borderId="5" xfId="0" applyFont="1" applyBorder="1" applyAlignment="1">
      <alignment/>
    </xf>
    <xf numFmtId="0" fontId="6" fillId="0" borderId="0" xfId="0" applyFont="1" applyFill="1" applyAlignment="1">
      <alignment horizontal="justify" wrapText="1"/>
    </xf>
    <xf numFmtId="0" fontId="0" fillId="0" borderId="0" xfId="0" applyFont="1" applyAlignment="1">
      <alignment horizontal="justify"/>
    </xf>
    <xf numFmtId="0" fontId="0" fillId="0" borderId="0" xfId="120" applyFont="1" applyFill="1" applyBorder="1" applyAlignment="1">
      <alignment horizontal="left" wrapText="1"/>
      <protection/>
    </xf>
    <xf numFmtId="0" fontId="0" fillId="0" borderId="0" xfId="0" applyFill="1" applyBorder="1" applyAlignment="1">
      <alignment/>
    </xf>
    <xf numFmtId="0" fontId="0" fillId="0" borderId="0" xfId="0" applyBorder="1" applyAlignment="1">
      <alignment horizontal="left" wrapText="1"/>
    </xf>
    <xf numFmtId="0" fontId="0" fillId="0" borderId="0" xfId="0" applyNumberFormat="1" applyFont="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left"/>
    </xf>
    <xf numFmtId="0" fontId="8" fillId="0" borderId="0" xfId="63" applyAlignment="1" applyProtection="1">
      <alignment horizontal="left"/>
      <protection/>
    </xf>
    <xf numFmtId="0" fontId="6" fillId="0" borderId="5" xfId="0" applyFont="1" applyBorder="1" applyAlignment="1">
      <alignment/>
    </xf>
    <xf numFmtId="0" fontId="0" fillId="0" borderId="0" xfId="0" applyBorder="1" applyAlignment="1">
      <alignment/>
    </xf>
    <xf numFmtId="0" fontId="0" fillId="0" borderId="0" xfId="0" applyFont="1" applyAlignment="1">
      <alignment horizontal="justify" vertical="top" wrapText="1"/>
    </xf>
    <xf numFmtId="0" fontId="0" fillId="0" borderId="0" xfId="0" applyAlignment="1">
      <alignment horizontal="left" wrapText="1"/>
    </xf>
    <xf numFmtId="0" fontId="0" fillId="0" borderId="0" xfId="0" applyAlignment="1">
      <alignment horizontal="left" wrapText="1" indent="2"/>
    </xf>
    <xf numFmtId="0" fontId="0" fillId="0" borderId="0" xfId="0" applyAlignment="1">
      <alignment horizontal="left" indent="2"/>
    </xf>
    <xf numFmtId="0" fontId="0" fillId="0" borderId="0" xfId="0" applyBorder="1" applyAlignment="1">
      <alignment horizontal="left"/>
    </xf>
    <xf numFmtId="0" fontId="5" fillId="0" borderId="0" xfId="0" applyFont="1" applyBorder="1" applyAlignment="1">
      <alignment horizontal="left" wrapText="1"/>
    </xf>
    <xf numFmtId="0" fontId="25" fillId="0" borderId="0" xfId="63" applyFont="1" applyAlignment="1" applyProtection="1">
      <alignment horizontal="right" vertical="center"/>
      <protection/>
    </xf>
    <xf numFmtId="0" fontId="5" fillId="0" borderId="6" xfId="0" applyFont="1" applyBorder="1" applyAlignment="1">
      <alignment horizontal="left" wrapText="1"/>
    </xf>
    <xf numFmtId="0" fontId="0" fillId="0" borderId="6" xfId="0" applyNumberFormat="1" applyFont="1" applyBorder="1" applyAlignment="1">
      <alignment horizontal="left" wrapText="1"/>
    </xf>
    <xf numFmtId="0" fontId="0" fillId="0" borderId="5" xfId="0" applyBorder="1" applyAlignment="1">
      <alignment/>
    </xf>
    <xf numFmtId="0" fontId="0" fillId="0" borderId="0" xfId="0" applyAlignment="1">
      <alignment horizontal="justify" vertical="justify" wrapText="1"/>
    </xf>
    <xf numFmtId="0" fontId="0" fillId="0" borderId="0" xfId="63" applyFont="1" applyAlignment="1" applyProtection="1">
      <alignment horizontal="justify" vertical="justify" wrapText="1"/>
      <protection/>
    </xf>
    <xf numFmtId="0" fontId="0" fillId="0" borderId="0" xfId="63" applyFont="1" applyAlignment="1" applyProtection="1">
      <alignment horizontal="justify" vertical="justify" wrapText="1"/>
      <protection/>
    </xf>
    <xf numFmtId="0" fontId="0" fillId="0" borderId="0" xfId="120" applyFont="1" applyAlignment="1">
      <alignment horizontal="left" wrapText="1"/>
      <protection/>
    </xf>
    <xf numFmtId="0" fontId="4" fillId="0" borderId="0" xfId="0" applyFont="1" applyAlignment="1">
      <alignment horizontal="left"/>
    </xf>
    <xf numFmtId="0" fontId="0" fillId="0" borderId="0" xfId="120" applyFont="1" applyAlignment="1">
      <alignment horizontal="left" wrapText="1" indent="2"/>
      <protection/>
    </xf>
    <xf numFmtId="0" fontId="0" fillId="0" borderId="0" xfId="92" applyAlignment="1">
      <alignment vertical="top"/>
    </xf>
  </cellXfs>
  <cellStyles count="117">
    <cellStyle name="Normal" xfId="0"/>
    <cellStyle name="          &#13;&#10;386grabber=VGA.3GR&#13;&#10;"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ase 0 dec" xfId="34"/>
    <cellStyle name="Base 0 dec 2" xfId="35"/>
    <cellStyle name="Base 1 dec" xfId="36"/>
    <cellStyle name="Base 2 dec" xfId="37"/>
    <cellStyle name="Buena" xfId="38"/>
    <cellStyle name="Cálculo" xfId="39"/>
    <cellStyle name="Capitulo" xfId="40"/>
    <cellStyle name="Celda de comprobación" xfId="41"/>
    <cellStyle name="Celda vinculada" xfId="42"/>
    <cellStyle name="Dec(1)" xfId="43"/>
    <cellStyle name="Dec(2)" xfId="44"/>
    <cellStyle name="Descripciones" xfId="45"/>
    <cellStyle name="Descripciones 2" xfId="46"/>
    <cellStyle name="Enc. der" xfId="47"/>
    <cellStyle name="Enc. der 2" xfId="48"/>
    <cellStyle name="Enc. izq" xfId="49"/>
    <cellStyle name="Enc. izq 2" xfId="50"/>
    <cellStyle name="Encabezado 1" xfId="51"/>
    <cellStyle name="Encabezado 4" xfId="52"/>
    <cellStyle name="Énfasis1" xfId="53"/>
    <cellStyle name="Énfasis2" xfId="54"/>
    <cellStyle name="Énfasis3" xfId="55"/>
    <cellStyle name="Énfasis4" xfId="56"/>
    <cellStyle name="Énfasis5" xfId="57"/>
    <cellStyle name="Énfasis6" xfId="58"/>
    <cellStyle name="entero" xfId="59"/>
    <cellStyle name="Entrada" xfId="60"/>
    <cellStyle name="estilo 1" xfId="61"/>
    <cellStyle name="Etiqueta" xfId="62"/>
    <cellStyle name="Hyperlink" xfId="63"/>
    <cellStyle name="Hipervínculo 2" xfId="64"/>
    <cellStyle name="Followed Hyperlink" xfId="65"/>
    <cellStyle name="Incorrecto" xfId="66"/>
    <cellStyle name="Linea Inferior" xfId="67"/>
    <cellStyle name="Linea Inferior 2" xfId="68"/>
    <cellStyle name="Linea Superior" xfId="69"/>
    <cellStyle name="Linea Superior 2" xfId="70"/>
    <cellStyle name="Linea Tipo" xfId="71"/>
    <cellStyle name="Linea Tipo 2" xfId="72"/>
    <cellStyle name="miles" xfId="73"/>
    <cellStyle name="Miles 1 dec" xfId="74"/>
    <cellStyle name="miles_c09-02" xfId="75"/>
    <cellStyle name="Comma" xfId="76"/>
    <cellStyle name="Comma [0]" xfId="77"/>
    <cellStyle name="Currency" xfId="78"/>
    <cellStyle name="Currency [0]" xfId="79"/>
    <cellStyle name="Neutral" xfId="80"/>
    <cellStyle name="Normal 2" xfId="81"/>
    <cellStyle name="Normal 2 10" xfId="82"/>
    <cellStyle name="Normal 2 11" xfId="83"/>
    <cellStyle name="Normal 2 12" xfId="84"/>
    <cellStyle name="Normal 2 13" xfId="85"/>
    <cellStyle name="Normal 2 14" xfId="86"/>
    <cellStyle name="Normal 2 15" xfId="87"/>
    <cellStyle name="Normal 2 16" xfId="88"/>
    <cellStyle name="Normal 2 17" xfId="89"/>
    <cellStyle name="Normal 2 18" xfId="90"/>
    <cellStyle name="Normal 2 19" xfId="91"/>
    <cellStyle name="Normal 2 2" xfId="92"/>
    <cellStyle name="Normal 2 2 2" xfId="93"/>
    <cellStyle name="Normal 2 20" xfId="94"/>
    <cellStyle name="Normal 2 21" xfId="95"/>
    <cellStyle name="Normal 2 22" xfId="96"/>
    <cellStyle name="Normal 2 23" xfId="97"/>
    <cellStyle name="Normal 2 3" xfId="98"/>
    <cellStyle name="Normal 2 4" xfId="99"/>
    <cellStyle name="Normal 2 5" xfId="100"/>
    <cellStyle name="Normal 2 6" xfId="101"/>
    <cellStyle name="Normal 2 7" xfId="102"/>
    <cellStyle name="Normal 2 8" xfId="103"/>
    <cellStyle name="Normal 2 9" xfId="104"/>
    <cellStyle name="Normal 3" xfId="105"/>
    <cellStyle name="Normal 3 2" xfId="106"/>
    <cellStyle name="Normal 4" xfId="107"/>
    <cellStyle name="Normal 5" xfId="108"/>
    <cellStyle name="Normal 6" xfId="109"/>
    <cellStyle name="Normal 7" xfId="110"/>
    <cellStyle name="Notas" xfId="111"/>
    <cellStyle name="Num. cuadro" xfId="112"/>
    <cellStyle name="Num. cuadro 2" xfId="113"/>
    <cellStyle name="Num. cuadro_G422-04" xfId="114"/>
    <cellStyle name="Pie" xfId="115"/>
    <cellStyle name="Pie 2" xfId="116"/>
    <cellStyle name="Pie_G422-04" xfId="117"/>
    <cellStyle name="Percent" xfId="118"/>
    <cellStyle name="Salida" xfId="119"/>
    <cellStyle name="sangria_n1" xfId="120"/>
    <cellStyle name="sangria_n2" xfId="121"/>
    <cellStyle name="Texto de advertencia" xfId="122"/>
    <cellStyle name="Texto explicativo" xfId="123"/>
    <cellStyle name="Titulo" xfId="124"/>
    <cellStyle name="Título" xfId="125"/>
    <cellStyle name="Titulo 2" xfId="126"/>
    <cellStyle name="Título 2" xfId="127"/>
    <cellStyle name="Título 3" xfId="128"/>
    <cellStyle name="Titulo_G422-04" xfId="129"/>
    <cellStyle name="Total"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05"/>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view3D>
      <c:rotX val="10"/>
      <c:rotY val="0"/>
      <c:depthPercent val="100"/>
      <c:rAngAx val="0"/>
      <c:perspective val="20"/>
    </c:view3D>
    <c:plotArea>
      <c:layout>
        <c:manualLayout>
          <c:xMode val="edge"/>
          <c:yMode val="edge"/>
          <c:x val="0.009"/>
          <c:y val="0.027"/>
          <c:w val="1.00175"/>
          <c:h val="0.928"/>
        </c:manualLayout>
      </c:layout>
      <c:bar3DChart>
        <c:barDir val="col"/>
        <c:grouping val="clustered"/>
        <c:varyColors val="0"/>
        <c:ser>
          <c:idx val="1"/>
          <c:order val="0"/>
          <c:tx>
            <c:strRef>
              <c:f>'G 6.1'!$G$8</c:f>
              <c:strCache>
                <c:ptCount val="1"/>
                <c:pt idx="0">
                  <c:v/>
                </c:pt>
              </c:strCache>
            </c:strRef>
          </c:tx>
          <c:spPr>
            <a:solidFill>
              <a:srgbClr val="C0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'G 6.1'!$F$9:$F$12</c:f>
              <c:strCache/>
            </c:strRef>
          </c:cat>
          <c:val>
            <c:numRef>
              <c:f>'G 6.1'!$G$9:$G$12</c:f>
              <c:numCache/>
            </c:numRef>
          </c:val>
          <c:shape val="cylinder"/>
        </c:ser>
        <c:gapWidth val="0"/>
        <c:shape val="box"/>
        <c:axId val="5100889"/>
        <c:axId val="45908002"/>
      </c:bar3DChart>
      <c:catAx>
        <c:axId val="5100889"/>
        <c:scaling>
          <c:orientation val="minMax"/>
        </c:scaling>
        <c:axPos val="b"/>
        <c:delete val="0"/>
        <c:numFmt formatCode="General" sourceLinked="1"/>
        <c:majorTickMark val="none"/>
        <c:minorTickMark val="none"/>
        <c:tickLblPos val="nextTo"/>
        <c:spPr>
          <a:ln w="3175">
            <a:noFill/>
          </a:ln>
        </c:spPr>
        <c:crossAx val="45908002"/>
        <c:crosses val="autoZero"/>
        <c:auto val="1"/>
        <c:lblOffset val="100"/>
        <c:tickLblSkip val="1"/>
        <c:noMultiLvlLbl val="0"/>
      </c:catAx>
      <c:valAx>
        <c:axId val="45908002"/>
        <c:scaling>
          <c:orientation val="minMax"/>
          <c:max val="100"/>
        </c:scaling>
        <c:axPos val="l"/>
        <c:delete val="1"/>
        <c:majorTickMark val="out"/>
        <c:minorTickMark val="none"/>
        <c:tickLblPos val="nextTo"/>
        <c:crossAx val="510088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0"/>
      <c:rotY val="0"/>
      <c:depthPercent val="100"/>
      <c:rAngAx val="0"/>
      <c:perspective val="20"/>
    </c:view3D>
    <c:plotArea>
      <c:layout>
        <c:manualLayout>
          <c:xMode val="edge"/>
          <c:yMode val="edge"/>
          <c:x val="0.009"/>
          <c:y val="0.033"/>
          <c:w val="1.00225"/>
          <c:h val="0.9215"/>
        </c:manualLayout>
      </c:layout>
      <c:bar3DChart>
        <c:barDir val="col"/>
        <c:grouping val="clustered"/>
        <c:varyColors val="0"/>
        <c:ser>
          <c:idx val="1"/>
          <c:order val="0"/>
          <c:spPr>
            <a:solidFill>
              <a:srgbClr val="0070C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'G 6.1'!$F$16:$F$19</c:f>
              <c:strCache/>
            </c:strRef>
          </c:cat>
          <c:val>
            <c:numRef>
              <c:f>'G 6.1'!$G$16:$G$19</c:f>
              <c:numCache/>
            </c:numRef>
          </c:val>
          <c:shape val="cylinder"/>
        </c:ser>
        <c:gapWidth val="0"/>
        <c:shape val="box"/>
        <c:axId val="10518835"/>
        <c:axId val="27560652"/>
      </c:bar3DChart>
      <c:catAx>
        <c:axId val="10518835"/>
        <c:scaling>
          <c:orientation val="minMax"/>
        </c:scaling>
        <c:axPos val="b"/>
        <c:delete val="0"/>
        <c:numFmt formatCode="General" sourceLinked="1"/>
        <c:majorTickMark val="none"/>
        <c:minorTickMark val="none"/>
        <c:tickLblPos val="nextTo"/>
        <c:spPr>
          <a:ln w="3175">
            <a:noFill/>
          </a:ln>
        </c:spPr>
        <c:crossAx val="27560652"/>
        <c:crosses val="autoZero"/>
        <c:auto val="1"/>
        <c:lblOffset val="100"/>
        <c:tickLblSkip val="1"/>
        <c:noMultiLvlLbl val="0"/>
      </c:catAx>
      <c:valAx>
        <c:axId val="27560652"/>
        <c:scaling>
          <c:orientation val="minMax"/>
          <c:max val="100"/>
        </c:scaling>
        <c:axPos val="l"/>
        <c:delete val="1"/>
        <c:majorTickMark val="out"/>
        <c:minorTickMark val="none"/>
        <c:tickLblPos val="nextTo"/>
        <c:crossAx val="1051883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cemabe.inegi.org.mx/" TargetMode="External" /><Relationship Id="rId2" Type="http://schemas.openxmlformats.org/officeDocument/2006/relationships/chart" Target="/xl/charts/chart1.xml" /><Relationship Id="rId3"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28</xdr:row>
      <xdr:rowOff>66675</xdr:rowOff>
    </xdr:from>
    <xdr:ext cx="5772150" cy="676275"/>
    <xdr:sp>
      <xdr:nvSpPr>
        <xdr:cNvPr id="1" name="fuente">
          <a:hlinkClick r:id="rId1"/>
        </xdr:cNvPr>
        <xdr:cNvSpPr txBox="1">
          <a:spLocks noChangeArrowheads="1"/>
        </xdr:cNvSpPr>
      </xdr:nvSpPr>
      <xdr:spPr>
        <a:xfrm>
          <a:off x="504825" y="4219575"/>
          <a:ext cx="5772150" cy="676275"/>
        </a:xfrm>
        <a:prstGeom prst="rect">
          <a:avLst/>
        </a:prstGeom>
        <a:noFill/>
        <a:ln w="9525" cmpd="sng">
          <a:noFill/>
        </a:ln>
      </xdr:spPr>
      <xdr:txBody>
        <a:bodyPr vertOverflow="clip" wrap="square" lIns="18288" tIns="22860" rIns="0" bIns="0"/>
        <a:p>
          <a:pPr algn="l">
            <a:defRPr/>
          </a:pP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información corresponde al conjunto de individuos que laboran en un centro de trabajo, independientemente de su                                                                                                                                                                                                                                                                                                                    </a:t>
          </a:r>
          <a:r>
            <a:rPr lang="en-US" cap="none" sz="800" b="0" i="0" u="none" baseline="0">
              <a:solidFill>
                <a:srgbClr val="FFFFFF"/>
              </a:solidFill>
              <a:latin typeface="Arial"/>
              <a:ea typeface="Arial"/>
              <a:cs typeface="Arial"/>
            </a:rPr>
            <a:t>f </a:t>
          </a:r>
          <a:r>
            <a:rPr lang="en-US" cap="none" sz="800" b="0" i="0" u="none" baseline="0">
              <a:solidFill>
                <a:srgbClr val="000000"/>
              </a:solidFill>
              <a:latin typeface="Arial"/>
              <a:ea typeface="Arial"/>
              <a:cs typeface="Arial"/>
            </a:rPr>
            <a:t>        función, tipo de contrato o relación laboral. A cada uno se le considera tantas veces como en centros de trabajo labore.    </a:t>
          </a:r>
          <a:r>
            <a:rPr lang="en-US" cap="none" sz="800" b="0" i="0" u="none" baseline="0">
              <a:solidFill>
                <a:srgbClr val="FFFFFF"/>
              </a:solidFill>
              <a:latin typeface="Arial"/>
              <a:ea typeface="Arial"/>
              <a:cs typeface="Arial"/>
            </a:rPr>
            <a:t>E  </a:t>
          </a:r>
          <a:r>
            <a:rPr lang="en-US" cap="none" sz="800" b="0" i="0" u="none" baseline="0">
              <a:solidFill>
                <a:srgbClr val="000000"/>
              </a:solidFill>
              <a:latin typeface="Arial"/>
              <a:ea typeface="Arial"/>
              <a:cs typeface="Arial"/>
            </a:rPr>
            <a:t>      Excluye al personal que se negó a dar información.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Fuente: INEGI - SEP. </a:t>
          </a:r>
          <a:r>
            <a:rPr lang="en-US" cap="none" sz="800" b="0" i="1" u="none" baseline="0">
              <a:solidFill>
                <a:srgbClr val="000000"/>
              </a:solidFill>
              <a:latin typeface="Arial"/>
              <a:ea typeface="Arial"/>
              <a:cs typeface="Arial"/>
            </a:rPr>
            <a:t>Censo de Escuelas, Maestros y Alumnos de Educación Básica y Especial, CEMABE 2013.   
</a:t>
          </a:r>
          <a:r>
            <a:rPr lang="en-US" cap="none" sz="800" b="0" i="0" u="none" baseline="0">
              <a:solidFill>
                <a:srgbClr val="000000"/>
              </a:solidFill>
              <a:latin typeface="Arial"/>
              <a:ea typeface="Arial"/>
              <a:cs typeface="Arial"/>
            </a:rPr>
            <a:t>             </a:t>
          </a:r>
          <a:r>
            <a:rPr lang="en-US" cap="none" sz="800" b="0" i="0" u="sng" baseline="0">
              <a:solidFill>
                <a:srgbClr val="0000FF"/>
              </a:solidFill>
              <a:latin typeface="Arial"/>
              <a:ea typeface="Arial"/>
              <a:cs typeface="Arial"/>
            </a:rPr>
            <a:t>cemabe.inegi.org.mx</a:t>
          </a:r>
          <a:r>
            <a:rPr lang="en-US" cap="none" sz="800" b="0" i="0" u="none" baseline="0">
              <a:solidFill>
                <a:srgbClr val="000000"/>
              </a:solidFill>
              <a:latin typeface="Arial"/>
              <a:ea typeface="Arial"/>
              <a:cs typeface="Arial"/>
            </a:rPr>
            <a:t>  (5 de agosto de 2014).</a:t>
          </a:r>
        </a:p>
      </xdr:txBody>
    </xdr:sp>
    <xdr:clientData/>
  </xdr:oneCellAnchor>
  <xdr:oneCellAnchor>
    <xdr:from>
      <xdr:col>0</xdr:col>
      <xdr:colOff>0</xdr:colOff>
      <xdr:row>1</xdr:row>
      <xdr:rowOff>0</xdr:rowOff>
    </xdr:from>
    <xdr:ext cx="8867775" cy="4933950"/>
    <xdr:grpSp>
      <xdr:nvGrpSpPr>
        <xdr:cNvPr id="2" name="6 Grupo"/>
        <xdr:cNvGrpSpPr>
          <a:grpSpLocks/>
        </xdr:cNvGrpSpPr>
      </xdr:nvGrpSpPr>
      <xdr:grpSpPr>
        <a:xfrm>
          <a:off x="0" y="200025"/>
          <a:ext cx="8867775" cy="4933950"/>
          <a:chOff x="11518582" y="419895"/>
          <a:chExt cx="8871677" cy="4658400"/>
        </a:xfrm>
        <a:solidFill>
          <a:srgbClr val="FFFFFF"/>
        </a:solidFill>
      </xdr:grpSpPr>
      <xdr:sp>
        <xdr:nvSpPr>
          <xdr:cNvPr id="3" name="3 Conector recto"/>
          <xdr:cNvSpPr>
            <a:spLocks/>
          </xdr:cNvSpPr>
        </xdr:nvSpPr>
        <xdr:spPr>
          <a:xfrm rot="5400000">
            <a:off x="9200857" y="2749095"/>
            <a:ext cx="465763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4 Conector recto"/>
          <xdr:cNvSpPr>
            <a:spLocks/>
          </xdr:cNvSpPr>
        </xdr:nvSpPr>
        <xdr:spPr>
          <a:xfrm rot="5400000">
            <a:off x="15732629" y="2749095"/>
            <a:ext cx="465763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5 Conector recto"/>
          <xdr:cNvSpPr>
            <a:spLocks/>
          </xdr:cNvSpPr>
        </xdr:nvSpPr>
        <xdr:spPr>
          <a:xfrm rot="10800000">
            <a:off x="11518582" y="429212"/>
            <a:ext cx="655173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6 Conector recto"/>
          <xdr:cNvSpPr>
            <a:spLocks/>
          </xdr:cNvSpPr>
        </xdr:nvSpPr>
        <xdr:spPr>
          <a:xfrm rot="10800000">
            <a:off x="11518582" y="5068978"/>
            <a:ext cx="6551733"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oneCellAnchor>
  <xdr:oneCellAnchor>
    <xdr:from>
      <xdr:col>1</xdr:col>
      <xdr:colOff>3343275</xdr:colOff>
      <xdr:row>7</xdr:row>
      <xdr:rowOff>38100</xdr:rowOff>
    </xdr:from>
    <xdr:ext cx="2085975" cy="161925"/>
    <xdr:sp>
      <xdr:nvSpPr>
        <xdr:cNvPr id="7" name="Text Box 1038"/>
        <xdr:cNvSpPr txBox="1">
          <a:spLocks noChangeArrowheads="1"/>
        </xdr:cNvSpPr>
      </xdr:nvSpPr>
      <xdr:spPr>
        <a:xfrm>
          <a:off x="3848100" y="1190625"/>
          <a:ext cx="2085975" cy="161925"/>
        </a:xfrm>
        <a:prstGeom prst="rect">
          <a:avLst/>
        </a:prstGeom>
        <a:noFill/>
        <a:ln w="9525" cmpd="sng">
          <a:noFill/>
        </a:ln>
      </xdr:spPr>
      <xdr:txBody>
        <a:bodyPr vertOverflow="clip" wrap="square" lIns="18288" tIns="22860" rIns="0" bIns="0"/>
        <a:p>
          <a:pPr algn="ctr">
            <a:defRPr/>
          </a:pPr>
          <a:r>
            <a:rPr lang="en-US" cap="none" sz="900" b="0" i="1" u="none" baseline="0">
              <a:solidFill>
                <a:srgbClr val="000000"/>
              </a:solidFill>
              <a:latin typeface="Arial"/>
              <a:ea typeface="Arial"/>
              <a:cs typeface="Arial"/>
            </a:rPr>
            <a:t>Estado</a:t>
          </a:r>
        </a:p>
      </xdr:txBody>
    </xdr:sp>
    <xdr:clientData/>
  </xdr:oneCellAnchor>
  <xdr:oneCellAnchor>
    <xdr:from>
      <xdr:col>0</xdr:col>
      <xdr:colOff>457200</xdr:colOff>
      <xdr:row>7</xdr:row>
      <xdr:rowOff>38100</xdr:rowOff>
    </xdr:from>
    <xdr:ext cx="5867400" cy="2819400"/>
    <xdr:grpSp>
      <xdr:nvGrpSpPr>
        <xdr:cNvPr id="8" name="11 Grupo"/>
        <xdr:cNvGrpSpPr>
          <a:grpSpLocks/>
        </xdr:cNvGrpSpPr>
      </xdr:nvGrpSpPr>
      <xdr:grpSpPr>
        <a:xfrm>
          <a:off x="457200" y="1190625"/>
          <a:ext cx="5867400" cy="2819400"/>
          <a:chOff x="457200" y="878204"/>
          <a:chExt cx="5867400" cy="2817496"/>
        </a:xfrm>
        <a:solidFill>
          <a:srgbClr val="FFFFFF"/>
        </a:solidFill>
      </xdr:grpSpPr>
      <xdr:graphicFrame>
        <xdr:nvGraphicFramePr>
          <xdr:cNvPr id="9" name="Chart 3"/>
          <xdr:cNvGraphicFramePr/>
        </xdr:nvGraphicFramePr>
        <xdr:xfrm>
          <a:off x="457200" y="914127"/>
          <a:ext cx="2924899" cy="2781573"/>
        </xdr:xfrm>
        <a:graphic>
          <a:graphicData uri="http://schemas.openxmlformats.org/drawingml/2006/chart">
            <c:chart xmlns:c="http://schemas.openxmlformats.org/drawingml/2006/chart" r:id="rId2"/>
          </a:graphicData>
        </a:graphic>
      </xdr:graphicFrame>
      <xdr:sp>
        <xdr:nvSpPr>
          <xdr:cNvPr id="10" name="Text Box 1038"/>
          <xdr:cNvSpPr txBox="1">
            <a:spLocks noChangeArrowheads="1"/>
          </xdr:cNvSpPr>
        </xdr:nvSpPr>
        <xdr:spPr>
          <a:xfrm>
            <a:off x="790175" y="878204"/>
            <a:ext cx="2437905" cy="209199"/>
          </a:xfrm>
          <a:prstGeom prst="rect">
            <a:avLst/>
          </a:prstGeom>
          <a:noFill/>
          <a:ln w="9525" cmpd="sng">
            <a:noFill/>
          </a:ln>
        </xdr:spPr>
        <xdr:txBody>
          <a:bodyPr vertOverflow="clip" wrap="square" lIns="18288" tIns="22860" rIns="0" bIns="0"/>
          <a:p>
            <a:pPr algn="ctr">
              <a:defRPr/>
            </a:pPr>
            <a:r>
              <a:rPr lang="en-US" cap="none" sz="900" b="0" i="1" u="none" baseline="0">
                <a:solidFill>
                  <a:srgbClr val="000000"/>
                </a:solidFill>
                <a:latin typeface="Arial"/>
                <a:ea typeface="Arial"/>
                <a:cs typeface="Arial"/>
              </a:rPr>
              <a:t>Nacional</a:t>
            </a:r>
          </a:p>
        </xdr:txBody>
      </xdr:sp>
      <xdr:graphicFrame>
        <xdr:nvGraphicFramePr>
          <xdr:cNvPr id="11" name="Chart 3"/>
          <xdr:cNvGraphicFramePr/>
        </xdr:nvGraphicFramePr>
        <xdr:xfrm>
          <a:off x="3409969" y="914127"/>
          <a:ext cx="2914631" cy="2781573"/>
        </xdr:xfrm>
        <a:graphic>
          <a:graphicData uri="http://schemas.openxmlformats.org/drawingml/2006/chart">
            <c:chart xmlns:c="http://schemas.openxmlformats.org/drawingml/2006/chart" r:id="rId3"/>
          </a:graphicData>
        </a:graphic>
      </xdr:graphicFrame>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impi.gob.mx/" TargetMode="External" /><Relationship Id="rId2" Type="http://schemas.openxmlformats.org/officeDocument/2006/relationships/hyperlink" Target="http://www.impi.gob.mx/Paginas/IMPICifras.aspx" TargetMode="Externa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snieg.mx/#top"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cemabe.inegi.org.mx/"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cemabe.inegi.org.mx/"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inegi.org.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137"/>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201" customWidth="1"/>
    <col min="2" max="2" width="3.83203125" style="202" customWidth="1"/>
    <col min="3" max="3" width="93.83203125" style="202" customWidth="1"/>
    <col min="4" max="16384" width="0" style="203" hidden="1" customWidth="1"/>
  </cols>
  <sheetData>
    <row r="1" ht="15.75" customHeight="1"/>
    <row r="2" ht="16.5" customHeight="1">
      <c r="A2" s="204" t="s">
        <v>425</v>
      </c>
    </row>
    <row r="3" ht="16.5" customHeight="1"/>
    <row r="4" spans="1:3" ht="16.5" customHeight="1">
      <c r="A4" s="206" t="s">
        <v>426</v>
      </c>
      <c r="C4" s="205" t="s">
        <v>52</v>
      </c>
    </row>
    <row r="5" ht="16.5" customHeight="1">
      <c r="C5" s="205" t="s">
        <v>54</v>
      </c>
    </row>
    <row r="6" ht="16.5" customHeight="1">
      <c r="C6" s="205" t="s">
        <v>5</v>
      </c>
    </row>
    <row r="7" ht="16.5" customHeight="1">
      <c r="C7" s="205"/>
    </row>
    <row r="8" spans="1:3" ht="16.5" customHeight="1">
      <c r="A8" s="206" t="s">
        <v>427</v>
      </c>
      <c r="C8" s="205" t="s">
        <v>70</v>
      </c>
    </row>
    <row r="9" ht="16.5" customHeight="1">
      <c r="C9" s="205" t="s">
        <v>72</v>
      </c>
    </row>
    <row r="10" ht="16.5" customHeight="1">
      <c r="C10" s="205" t="s">
        <v>5</v>
      </c>
    </row>
    <row r="11" ht="16.5" customHeight="1"/>
    <row r="12" spans="1:3" ht="16.5" customHeight="1">
      <c r="A12" s="206" t="s">
        <v>428</v>
      </c>
      <c r="C12" s="205" t="s">
        <v>83</v>
      </c>
    </row>
    <row r="13" ht="16.5" customHeight="1">
      <c r="C13" s="205" t="s">
        <v>85</v>
      </c>
    </row>
    <row r="14" ht="16.5" customHeight="1">
      <c r="C14" s="205" t="s">
        <v>5</v>
      </c>
    </row>
    <row r="15" ht="16.5" customHeight="1"/>
    <row r="16" spans="1:3" ht="16.5" customHeight="1">
      <c r="A16" s="206" t="s">
        <v>429</v>
      </c>
      <c r="C16" s="205" t="s">
        <v>110</v>
      </c>
    </row>
    <row r="17" ht="16.5" customHeight="1">
      <c r="C17" s="205" t="s">
        <v>85</v>
      </c>
    </row>
    <row r="18" ht="16.5" customHeight="1">
      <c r="C18" s="205" t="s">
        <v>5</v>
      </c>
    </row>
    <row r="19" ht="16.5" customHeight="1"/>
    <row r="20" spans="1:3" ht="16.5" customHeight="1">
      <c r="A20" s="206" t="s">
        <v>430</v>
      </c>
      <c r="C20" s="205" t="s">
        <v>0</v>
      </c>
    </row>
    <row r="21" ht="16.5" customHeight="1">
      <c r="C21" s="205" t="s">
        <v>3</v>
      </c>
    </row>
    <row r="22" ht="16.5" customHeight="1">
      <c r="C22" s="205" t="s">
        <v>5</v>
      </c>
    </row>
    <row r="23" ht="16.5" customHeight="1"/>
    <row r="24" spans="1:3" ht="16.5" customHeight="1">
      <c r="A24" s="206" t="s">
        <v>431</v>
      </c>
      <c r="C24" s="205" t="s">
        <v>112</v>
      </c>
    </row>
    <row r="25" ht="16.5" customHeight="1">
      <c r="C25" s="205" t="s">
        <v>114</v>
      </c>
    </row>
    <row r="26" ht="16.5" customHeight="1">
      <c r="C26" s="205" t="s">
        <v>115</v>
      </c>
    </row>
    <row r="27" ht="16.5" customHeight="1"/>
    <row r="28" spans="1:3" ht="16.5" customHeight="1">
      <c r="A28" s="206" t="s">
        <v>432</v>
      </c>
      <c r="C28" s="205" t="s">
        <v>134</v>
      </c>
    </row>
    <row r="29" ht="16.5" customHeight="1">
      <c r="C29" s="205" t="s">
        <v>136</v>
      </c>
    </row>
    <row r="30" ht="16.5" customHeight="1">
      <c r="C30" s="205" t="s">
        <v>115</v>
      </c>
    </row>
    <row r="31" ht="16.5" customHeight="1"/>
    <row r="32" spans="1:3" ht="16.5" customHeight="1">
      <c r="A32" s="206" t="s">
        <v>433</v>
      </c>
      <c r="C32" s="205" t="s">
        <v>139</v>
      </c>
    </row>
    <row r="33" ht="16.5" customHeight="1">
      <c r="C33" s="205" t="s">
        <v>141</v>
      </c>
    </row>
    <row r="34" ht="16.5" customHeight="1">
      <c r="C34" s="205" t="s">
        <v>142</v>
      </c>
    </row>
    <row r="35" ht="16.5" customHeight="1">
      <c r="C35" s="205" t="s">
        <v>143</v>
      </c>
    </row>
    <row r="36" ht="16.5" customHeight="1"/>
    <row r="37" spans="1:3" ht="16.5" customHeight="1">
      <c r="A37" s="206" t="s">
        <v>434</v>
      </c>
      <c r="C37" s="205" t="s">
        <v>166</v>
      </c>
    </row>
    <row r="38" ht="16.5" customHeight="1">
      <c r="C38" s="205" t="s">
        <v>114</v>
      </c>
    </row>
    <row r="39" ht="16.5" customHeight="1">
      <c r="C39" s="205" t="s">
        <v>168</v>
      </c>
    </row>
    <row r="40" ht="16.5" customHeight="1">
      <c r="C40" s="205" t="s">
        <v>143</v>
      </c>
    </row>
    <row r="41" ht="16.5" customHeight="1"/>
    <row r="42" spans="1:3" ht="16.5" customHeight="1">
      <c r="A42" s="206" t="s">
        <v>435</v>
      </c>
      <c r="C42" s="205" t="s">
        <v>180</v>
      </c>
    </row>
    <row r="43" ht="16.5" customHeight="1">
      <c r="C43" s="205" t="s">
        <v>182</v>
      </c>
    </row>
    <row r="44" ht="16.5" customHeight="1">
      <c r="C44" s="205" t="s">
        <v>183</v>
      </c>
    </row>
    <row r="45" ht="16.5" customHeight="1">
      <c r="C45" s="205" t="s">
        <v>115</v>
      </c>
    </row>
    <row r="46" ht="16.5" customHeight="1"/>
    <row r="47" spans="1:3" ht="16.5" customHeight="1">
      <c r="A47" s="206" t="s">
        <v>436</v>
      </c>
      <c r="C47" s="205" t="s">
        <v>200</v>
      </c>
    </row>
    <row r="48" ht="16.5" customHeight="1">
      <c r="C48" s="205" t="s">
        <v>437</v>
      </c>
    </row>
    <row r="49" ht="16.5" customHeight="1">
      <c r="C49" s="205">
        <v>2015</v>
      </c>
    </row>
    <row r="50" ht="16.5" customHeight="1"/>
    <row r="51" spans="1:3" ht="16.5" customHeight="1">
      <c r="A51" s="206" t="s">
        <v>438</v>
      </c>
      <c r="C51" s="205" t="s">
        <v>222</v>
      </c>
    </row>
    <row r="52" ht="16.5" customHeight="1">
      <c r="C52" s="205" t="s">
        <v>224</v>
      </c>
    </row>
    <row r="53" ht="16.5" customHeight="1">
      <c r="C53" s="205" t="s">
        <v>115</v>
      </c>
    </row>
    <row r="54" ht="16.5" customHeight="1"/>
    <row r="55" spans="1:3" ht="16.5" customHeight="1">
      <c r="A55" s="206" t="s">
        <v>439</v>
      </c>
      <c r="C55" s="205" t="s">
        <v>242</v>
      </c>
    </row>
    <row r="56" ht="16.5" customHeight="1">
      <c r="C56" s="205" t="s">
        <v>244</v>
      </c>
    </row>
    <row r="57" ht="16.5" customHeight="1">
      <c r="C57" s="205" t="s">
        <v>115</v>
      </c>
    </row>
    <row r="58" ht="16.5" customHeight="1"/>
    <row r="59" spans="1:3" ht="16.5" customHeight="1">
      <c r="A59" s="206" t="s">
        <v>440</v>
      </c>
      <c r="C59" s="205" t="s">
        <v>250</v>
      </c>
    </row>
    <row r="60" ht="16.5" customHeight="1">
      <c r="C60" s="205" t="s">
        <v>252</v>
      </c>
    </row>
    <row r="61" ht="16.5" customHeight="1">
      <c r="C61" s="205" t="s">
        <v>253</v>
      </c>
    </row>
    <row r="62" ht="16.5" customHeight="1">
      <c r="C62" s="205" t="s">
        <v>115</v>
      </c>
    </row>
    <row r="63" ht="16.5" customHeight="1"/>
    <row r="64" spans="1:3" ht="16.5" customHeight="1">
      <c r="A64" s="206" t="s">
        <v>441</v>
      </c>
      <c r="C64" s="205" t="s">
        <v>260</v>
      </c>
    </row>
    <row r="65" ht="16.5" customHeight="1">
      <c r="C65" s="205" t="s">
        <v>262</v>
      </c>
    </row>
    <row r="66" ht="16.5" customHeight="1">
      <c r="C66" s="205" t="s">
        <v>263</v>
      </c>
    </row>
    <row r="67" ht="16.5" customHeight="1">
      <c r="C67" s="205" t="s">
        <v>115</v>
      </c>
    </row>
    <row r="68" ht="16.5" customHeight="1"/>
    <row r="69" spans="1:3" ht="16.5" customHeight="1">
      <c r="A69" s="206" t="s">
        <v>442</v>
      </c>
      <c r="C69" s="205" t="s">
        <v>272</v>
      </c>
    </row>
    <row r="70" ht="16.5" customHeight="1">
      <c r="C70" s="205" t="s">
        <v>274</v>
      </c>
    </row>
    <row r="71" ht="16.5" customHeight="1">
      <c r="C71" s="205" t="s">
        <v>275</v>
      </c>
    </row>
    <row r="72" ht="16.5" customHeight="1">
      <c r="C72" s="205" t="s">
        <v>115</v>
      </c>
    </row>
    <row r="73" ht="16.5" customHeight="1"/>
    <row r="74" spans="1:3" ht="16.5" customHeight="1">
      <c r="A74" s="206" t="s">
        <v>443</v>
      </c>
      <c r="C74" s="205" t="s">
        <v>279</v>
      </c>
    </row>
    <row r="75" ht="16.5" customHeight="1">
      <c r="C75" s="205" t="s">
        <v>281</v>
      </c>
    </row>
    <row r="76" ht="16.5" customHeight="1">
      <c r="C76" s="205" t="s">
        <v>263</v>
      </c>
    </row>
    <row r="77" ht="16.5" customHeight="1">
      <c r="C77" s="205" t="s">
        <v>115</v>
      </c>
    </row>
    <row r="78" ht="16.5" customHeight="1"/>
    <row r="79" spans="1:3" ht="16.5" customHeight="1">
      <c r="A79" s="206" t="s">
        <v>444</v>
      </c>
      <c r="C79" s="205" t="s">
        <v>282</v>
      </c>
    </row>
    <row r="80" ht="16.5" customHeight="1">
      <c r="C80" s="205" t="s">
        <v>284</v>
      </c>
    </row>
    <row r="81" ht="16.5" customHeight="1">
      <c r="C81" s="205" t="s">
        <v>275</v>
      </c>
    </row>
    <row r="82" ht="16.5" customHeight="1">
      <c r="C82" s="205" t="s">
        <v>115</v>
      </c>
    </row>
    <row r="83" spans="1:3" ht="16.5" customHeight="1">
      <c r="A83" s="206" t="s">
        <v>445</v>
      </c>
      <c r="C83" s="205" t="s">
        <v>418</v>
      </c>
    </row>
    <row r="84" ht="16.5" customHeight="1">
      <c r="C84" s="205" t="s">
        <v>420</v>
      </c>
    </row>
    <row r="85" ht="16.5" customHeight="1">
      <c r="C85" s="205">
        <v>2015</v>
      </c>
    </row>
    <row r="86" ht="16.5" customHeight="1"/>
    <row r="87" spans="1:3" ht="16.5" customHeight="1">
      <c r="A87" s="206" t="s">
        <v>446</v>
      </c>
      <c r="C87" s="205" t="s">
        <v>213</v>
      </c>
    </row>
    <row r="88" ht="16.5" customHeight="1">
      <c r="C88" s="205" t="s">
        <v>214</v>
      </c>
    </row>
    <row r="89" ht="16.5" customHeight="1">
      <c r="C89" s="205">
        <v>2015</v>
      </c>
    </row>
    <row r="90" ht="16.5" customHeight="1"/>
    <row r="91" spans="1:3" ht="16.5" customHeight="1">
      <c r="A91" s="206" t="s">
        <v>447</v>
      </c>
      <c r="C91" s="205" t="s">
        <v>217</v>
      </c>
    </row>
    <row r="92" ht="16.5" customHeight="1">
      <c r="C92" s="205" t="s">
        <v>219</v>
      </c>
    </row>
    <row r="93" ht="16.5" customHeight="1">
      <c r="C93" s="205">
        <v>2015</v>
      </c>
    </row>
    <row r="94" ht="16.5" customHeight="1"/>
    <row r="95" spans="1:3" ht="16.5" customHeight="1">
      <c r="A95" s="206" t="s">
        <v>448</v>
      </c>
      <c r="C95" s="205" t="s">
        <v>286</v>
      </c>
    </row>
    <row r="96" ht="16.5" customHeight="1">
      <c r="C96" s="205" t="s">
        <v>288</v>
      </c>
    </row>
    <row r="97" ht="16.5" customHeight="1">
      <c r="C97" s="205" t="s">
        <v>289</v>
      </c>
    </row>
    <row r="98" ht="16.5" customHeight="1">
      <c r="C98" s="205" t="s">
        <v>115</v>
      </c>
    </row>
    <row r="99" ht="16.5" customHeight="1"/>
    <row r="100" spans="1:3" ht="16.5" customHeight="1">
      <c r="A100" s="206" t="s">
        <v>449</v>
      </c>
      <c r="C100" s="205" t="s">
        <v>298</v>
      </c>
    </row>
    <row r="101" ht="16.5" customHeight="1">
      <c r="C101" s="205" t="s">
        <v>300</v>
      </c>
    </row>
    <row r="102" ht="16.5" customHeight="1">
      <c r="C102" s="205" t="s">
        <v>301</v>
      </c>
    </row>
    <row r="103" ht="16.5" customHeight="1">
      <c r="C103" s="205" t="s">
        <v>115</v>
      </c>
    </row>
    <row r="104" ht="16.5" customHeight="1"/>
    <row r="105" spans="1:3" ht="16.5" customHeight="1">
      <c r="A105" s="206" t="s">
        <v>450</v>
      </c>
      <c r="C105" s="205" t="s">
        <v>312</v>
      </c>
    </row>
    <row r="106" ht="16.5" customHeight="1">
      <c r="C106" s="205" t="s">
        <v>314</v>
      </c>
    </row>
    <row r="107" ht="16.5" customHeight="1">
      <c r="C107" s="205" t="s">
        <v>115</v>
      </c>
    </row>
    <row r="108" ht="16.5" customHeight="1"/>
    <row r="109" spans="1:3" ht="16.5" customHeight="1">
      <c r="A109" s="206" t="s">
        <v>451</v>
      </c>
      <c r="C109" s="205" t="s">
        <v>326</v>
      </c>
    </row>
    <row r="110" ht="16.5" customHeight="1">
      <c r="C110" s="205" t="s">
        <v>328</v>
      </c>
    </row>
    <row r="111" ht="16.5" customHeight="1">
      <c r="C111" s="205" t="s">
        <v>115</v>
      </c>
    </row>
    <row r="112" ht="16.5" customHeight="1"/>
    <row r="113" spans="1:3" ht="16.5" customHeight="1">
      <c r="A113" s="206" t="s">
        <v>452</v>
      </c>
      <c r="C113" s="205" t="s">
        <v>329</v>
      </c>
    </row>
    <row r="114" ht="16.5" customHeight="1">
      <c r="C114" s="205" t="s">
        <v>331</v>
      </c>
    </row>
    <row r="115" ht="16.5" customHeight="1"/>
    <row r="116" spans="1:3" ht="16.5" customHeight="1">
      <c r="A116" s="206" t="s">
        <v>453</v>
      </c>
      <c r="C116" s="205" t="s">
        <v>342</v>
      </c>
    </row>
    <row r="117" ht="16.5" customHeight="1">
      <c r="C117" s="205" t="s">
        <v>344</v>
      </c>
    </row>
    <row r="118" ht="16.5" customHeight="1">
      <c r="C118" s="205" t="s">
        <v>345</v>
      </c>
    </row>
    <row r="119" ht="16.5" customHeight="1"/>
    <row r="120" spans="1:3" ht="16.5" customHeight="1">
      <c r="A120" s="206" t="s">
        <v>454</v>
      </c>
      <c r="C120" s="205" t="s">
        <v>401</v>
      </c>
    </row>
    <row r="121" ht="16.5" customHeight="1">
      <c r="C121" s="205" t="s">
        <v>402</v>
      </c>
    </row>
    <row r="122" ht="16.5" customHeight="1">
      <c r="C122" s="205" t="s">
        <v>403</v>
      </c>
    </row>
    <row r="123" ht="16.5" customHeight="1">
      <c r="C123" s="205"/>
    </row>
    <row r="124" spans="1:3" ht="16.5" customHeight="1">
      <c r="A124" s="206" t="s">
        <v>455</v>
      </c>
      <c r="C124" s="205" t="s">
        <v>361</v>
      </c>
    </row>
    <row r="125" ht="16.5" customHeight="1">
      <c r="C125" s="205" t="s">
        <v>362</v>
      </c>
    </row>
    <row r="126" ht="16.5" customHeight="1">
      <c r="C126" s="205">
        <v>2013</v>
      </c>
    </row>
    <row r="127" ht="16.5" customHeight="1">
      <c r="C127" s="205" t="s">
        <v>363</v>
      </c>
    </row>
    <row r="128" ht="16.5" customHeight="1"/>
    <row r="129" spans="1:3" ht="16.5" customHeight="1">
      <c r="A129" s="206" t="s">
        <v>456</v>
      </c>
      <c r="C129" s="205" t="s">
        <v>383</v>
      </c>
    </row>
    <row r="130" ht="16.5" customHeight="1">
      <c r="C130" s="205" t="s">
        <v>384</v>
      </c>
    </row>
    <row r="131" ht="16.5" customHeight="1">
      <c r="C131" s="205">
        <v>2013</v>
      </c>
    </row>
    <row r="132" ht="16.5" customHeight="1">
      <c r="C132" s="205" t="s">
        <v>363</v>
      </c>
    </row>
    <row r="133" ht="16.5" customHeight="1"/>
    <row r="134" spans="1:3" ht="16.5" customHeight="1">
      <c r="A134" s="206" t="s">
        <v>394</v>
      </c>
      <c r="C134" s="205" t="s">
        <v>457</v>
      </c>
    </row>
    <row r="135" ht="16.5" customHeight="1">
      <c r="C135" s="205" t="s">
        <v>395</v>
      </c>
    </row>
    <row r="136" ht="16.5" customHeight="1">
      <c r="C136" s="205">
        <v>2013</v>
      </c>
    </row>
    <row r="137" ht="16.5" customHeight="1">
      <c r="C137" s="205" t="s">
        <v>363</v>
      </c>
    </row>
    <row r="138" ht="16.5" customHeight="1"/>
    <row r="139" ht="16.5" customHeight="1" hidden="1"/>
    <row r="140" ht="16.5" customHeight="1" hidden="1"/>
    <row r="141" ht="16.5" customHeight="1" hidden="1"/>
  </sheetData>
  <sheetProtection/>
  <hyperlinks>
    <hyperlink ref="C4:C7" location="'6.1'!A1" tooltip="Cuadro 6.1" display="'6.1'!A1"/>
    <hyperlink ref="A4" location="'6.1'!A1" tooltip="Cuadro 6.1" display="'6.1'!A1"/>
    <hyperlink ref="C8:C10" location="'6.2'!A1" tooltip="Cuadro 6.2" display="'6.2'!A1"/>
    <hyperlink ref="A8" location="'6.2'!A1" tooltip="Cuadro 6.2" display="'6.2'!A1"/>
    <hyperlink ref="C12:C14" location="'6.3'!A1" tooltip="Cuadro 6.3" display="'6.3'!A1"/>
    <hyperlink ref="A12" location="'6.3'!A1" tooltip="Cuadro 6.3" display="'6.3'!A1"/>
    <hyperlink ref="C16:C18" location="'6.4'!A1" tooltip="Cuadro 6.4" display="'6.4'!A1"/>
    <hyperlink ref="A16" location="'6.4'!A1" tooltip="Cuadro 6.4" display="'6.4'!A1"/>
    <hyperlink ref="C20:C22" location="'6.5a'!A1" tooltip="Cuadro 6.5" display="'6.5a'!A1"/>
    <hyperlink ref="A20" location="'6.5a'!A1" tooltip="Cuadro 6.5" display="'6.5a'!A1"/>
    <hyperlink ref="C24:C26" location="'6.6'!A1" tooltip="Cuadro 6.6" display="'6.6'!A1"/>
    <hyperlink ref="A24" location="'6.6'!A1" tooltip="Cuadro 6.6" display="'6.6'!A1"/>
    <hyperlink ref="C28:C30" location="'6.7'!A1" tooltip="Cuadro 6.7" display="'6.7'!A1"/>
    <hyperlink ref="A28" location="'6.7'!A1" tooltip="Cuadro 6.7" display="'6.7'!A1"/>
    <hyperlink ref="C32:C35" location="'6.8'!A1" tooltip="Cuadro 6.8" display="'6.8'!A1"/>
    <hyperlink ref="A32" location="'6.8'!A1" tooltip="Cuadro 6.8" display="'6.8'!A1"/>
    <hyperlink ref="C37:C40" location="'6.9'!A1" tooltip="Cuadro 6.9" display="'6.9'!A1"/>
    <hyperlink ref="A37" location="'6.9'!A1" tooltip="Cuadro 6.9" display="'6.9'!A1"/>
    <hyperlink ref="C42:C45" location="'6.10'!A1" tooltip="Cuadro 6.10" display="'6.10'!A1"/>
    <hyperlink ref="A42" location="'6.10'!A1" tooltip="Cuadro 6.10" display="'6.10'!A1"/>
    <hyperlink ref="C47:C49" location="'6.11'!A1" tooltip="Cuadro 6.11" display="'6.11'!A1"/>
    <hyperlink ref="A47" location="'6.11'!A1" tooltip="Cuadro 6.11" display="'6.11'!A1"/>
    <hyperlink ref="C51:C53" location="'6.12'!A1" tooltip="Cuadro 6.12" display="'6.12'!A1"/>
    <hyperlink ref="A51" location="'6.12'!A1" tooltip="Cuadro 6.12" display="'6.12'!A1"/>
    <hyperlink ref="C55:C57" location="'6.13'!A1" tooltip="Cuadro 6.13" display="'6.13'!A1"/>
    <hyperlink ref="A55" location="'6.13'!A1" tooltip="Cuadro 6.13" display="'6.13'!A1"/>
    <hyperlink ref="C59:C62" location="'6.14'!A1" tooltip="Cuadro 6.14" display="'6.14'!A1"/>
    <hyperlink ref="A59" location="'6.14'!A1" tooltip="Cuadro 6.14" display="'6.14'!A1"/>
    <hyperlink ref="C64:C67" location="'6.15'!A1" tooltip="Cuadro 6.15" display="'6.15'!A1"/>
    <hyperlink ref="A64" location="'6.15'!A1" tooltip="Cuadro 6.15" display="'6.15'!A1"/>
    <hyperlink ref="C69:C72" location="'6.16'!A1" tooltip="Cuadro 6.16" display="'6.16'!A1"/>
    <hyperlink ref="A69" location="'6.16'!A1" tooltip="Cuadro 6.16" display="'6.16'!A1"/>
    <hyperlink ref="C74:C77" location="'6.17'!A1" tooltip="Cuadro 6.17" display="'6.17'!A1"/>
    <hyperlink ref="A74" location="'6.17'!A1" tooltip="Cuadro 6.17" display="'6.17'!A1"/>
    <hyperlink ref="C79:C82" location="'6.18'!A1" tooltip="Cuadro 6.18" display="'6.18'!A1"/>
    <hyperlink ref="A79" location="'6.18'!A1" tooltip="Cuadro 6.18" display="'6.18'!A1"/>
    <hyperlink ref="C83:C85" location="'6.19'!A1" tooltip="Cuadro 6.19" display="'6.19'!A1"/>
    <hyperlink ref="A83" location="'6.19'!A1" tooltip="Cuadro 6.19" display="'6.19'!A1"/>
    <hyperlink ref="C87:C89" location="'6.20'!A1" tooltip="Cuadro 6.20" display="'6.20'!A1"/>
    <hyperlink ref="A87" location="'6.20'!A1" tooltip="Cuadro 6.20" display="'6.20'!A1"/>
    <hyperlink ref="C91:C93" location="'6.21'!A1" tooltip="Cuadro 6.21" display="'6.21'!A1"/>
    <hyperlink ref="A91" location="'6.21'!A1" tooltip="Cuadro 6.21" display="'6.21'!A1"/>
    <hyperlink ref="C95:C98" location="'6.22'!A1" tooltip="Cuadro 6.22" display="'6.22'!A1"/>
    <hyperlink ref="A95" location="'6.22'!A1" tooltip="Cuadro 6.22" display="'6.22'!A1"/>
    <hyperlink ref="C100:C103" location="'6.23'!A1" tooltip="Cuadro 6.23" display="'6.23'!A1"/>
    <hyperlink ref="A100" location="'6.23'!A1" tooltip="Cuadro 6.23" display="'6.23'!A1"/>
    <hyperlink ref="C105:C107" location="'6.24'!A1" tooltip="Cuadro 6.24" display="'6.24'!A1"/>
    <hyperlink ref="A105" location="'6.24'!A1" tooltip="Cuadro 6.24" display="'6.24'!A1"/>
    <hyperlink ref="C109:C111" location="'6.25'!A1" tooltip="Cuadro 6.25" display="'6.25'!A1"/>
    <hyperlink ref="A109" location="'6.25'!A1" tooltip="Cuadro 6.25" display="'6.25'!A1"/>
    <hyperlink ref="C113:C114" location="'6.26'!A1" tooltip="Cuadro 6.26" display="'6.26'!A1"/>
    <hyperlink ref="A113" location="'6.26'!A1" tooltip="Cuadro 6.26" display="'6.26'!A1"/>
    <hyperlink ref="C116:C118" location="'6.27'!A1" tooltip="Cuadro 6.27" display="'6.27'!A1"/>
    <hyperlink ref="A116" location="'6.27'!A1" tooltip="Cuadro 6.27" display="'6.27'!A1"/>
    <hyperlink ref="C120:C122" location="'6.28a'!A1" tooltip="Cuadro 6.28" display="'6.28a'!A1"/>
    <hyperlink ref="A120" location="'6.28a'!A1" tooltip="Cuadro 6.28" display="'6.28a'!A1"/>
    <hyperlink ref="C124:C127" location="'6.29'!A1" tooltip="Cuadro 6.29" display="'6.29'!A1"/>
    <hyperlink ref="A124" location="'6.29'!A1" tooltip="Cuadro 6.29" display="'6.29'!A1"/>
    <hyperlink ref="C129:C132" location="'6.30'!A1" tooltip="Cuadro 6.30" display="'6.30'!A1"/>
    <hyperlink ref="A129" location="'6.30'!A1" tooltip="Cuadro 6.30" display="'6.30'!A1"/>
    <hyperlink ref="C134:C137" location="'G 6.1'!A1" tooltip="Gráfica 6.1" display="'G 6.1'!A1"/>
    <hyperlink ref="A134" location="'G 6.1'!A1" tooltip="Gráfica 6.1" display="'G 6.1'!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&amp;L&amp;G&amp;C&amp;"Arial,Negrita"&amp;10Anuario estadístico y geográfico
de Baja California Sur 2016</oddHeader>
    <oddFooter>&amp;R&amp;"Arial"&amp;10&amp;P/&amp;N</oddFooter>
  </headerFooter>
  <rowBreaks count="1" manualBreakCount="1">
    <brk id="41" max="2" man="1"/>
  </rowBreaks>
  <legacyDrawingHF r:id="rId1"/>
</worksheet>
</file>

<file path=xl/worksheets/sheet10.xml><?xml version="1.0" encoding="utf-8"?>
<worksheet xmlns="http://schemas.openxmlformats.org/spreadsheetml/2006/main" xmlns:r="http://schemas.openxmlformats.org/officeDocument/2006/relationships">
  <dimension ref="A2:Q48"/>
  <sheetViews>
    <sheetView showGridLines="0" showRowColHeaders="0" zoomScalePageLayoutView="0" workbookViewId="0" topLeftCell="A1">
      <pane xSplit="4" ySplit="12" topLeftCell="E13"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7.16015625" style="0" customWidth="1"/>
    <col min="5" max="6" width="10" style="2" customWidth="1"/>
    <col min="7" max="7" width="3.83203125" style="2" customWidth="1"/>
    <col min="8" max="9" width="10" style="2" customWidth="1"/>
    <col min="10" max="10" width="3.83203125" style="0" customWidth="1"/>
    <col min="11" max="12" width="10" style="0" customWidth="1"/>
    <col min="13" max="13" width="3.83203125" style="0" customWidth="1"/>
    <col min="14" max="15" width="10" style="0" customWidth="1"/>
    <col min="16" max="16384" width="0" style="0" hidden="1" customWidth="1"/>
  </cols>
  <sheetData>
    <row r="1" ht="15.75" customHeight="1"/>
    <row r="2" spans="1:16" ht="12.75">
      <c r="A2" s="212" t="s">
        <v>139</v>
      </c>
      <c r="B2" s="213"/>
      <c r="C2" s="213"/>
      <c r="D2" s="213"/>
      <c r="E2" s="213"/>
      <c r="F2" s="213"/>
      <c r="G2" s="213"/>
      <c r="H2" s="213"/>
      <c r="I2" s="213"/>
      <c r="J2" s="213"/>
      <c r="K2" s="213"/>
      <c r="L2" s="213"/>
      <c r="M2" s="213"/>
      <c r="N2" s="260" t="s">
        <v>167</v>
      </c>
      <c r="O2" s="260"/>
      <c r="P2" t="s">
        <v>2</v>
      </c>
    </row>
    <row r="3" spans="1:17" ht="12.75" customHeight="1">
      <c r="A3" s="212" t="s">
        <v>141</v>
      </c>
      <c r="B3" s="213"/>
      <c r="C3" s="213"/>
      <c r="D3" s="213"/>
      <c r="E3" s="213"/>
      <c r="F3" s="213"/>
      <c r="G3" s="213"/>
      <c r="H3" s="213"/>
      <c r="I3" s="213"/>
      <c r="J3" s="213"/>
      <c r="K3" s="213"/>
      <c r="L3" s="213"/>
      <c r="M3" s="213"/>
      <c r="N3" s="4"/>
      <c r="O3" s="55"/>
      <c r="Q3" s="9"/>
    </row>
    <row r="4" spans="1:17" ht="12.75" customHeight="1">
      <c r="A4" s="212" t="s">
        <v>142</v>
      </c>
      <c r="B4" s="213"/>
      <c r="C4" s="213"/>
      <c r="D4" s="213"/>
      <c r="E4" s="213"/>
      <c r="F4" s="213"/>
      <c r="G4" s="213"/>
      <c r="H4" s="213"/>
      <c r="I4" s="213"/>
      <c r="J4" s="213"/>
      <c r="K4" s="213"/>
      <c r="L4" s="213"/>
      <c r="M4" s="213"/>
      <c r="N4" s="4"/>
      <c r="Q4" s="9"/>
    </row>
    <row r="5" spans="1:17" ht="12.75">
      <c r="A5" s="212" t="s">
        <v>143</v>
      </c>
      <c r="B5" s="213"/>
      <c r="C5" s="213"/>
      <c r="D5" s="213"/>
      <c r="E5" s="213"/>
      <c r="F5" s="213"/>
      <c r="G5" s="213"/>
      <c r="H5" s="213"/>
      <c r="I5" s="213"/>
      <c r="J5" s="213"/>
      <c r="K5" s="213"/>
      <c r="L5" s="213"/>
      <c r="M5" s="213"/>
      <c r="N5" s="4"/>
      <c r="Q5" s="9"/>
    </row>
    <row r="6" spans="1:15" ht="11.25">
      <c r="A6" s="10"/>
      <c r="B6" s="10"/>
      <c r="C6" s="10"/>
      <c r="D6" s="10"/>
      <c r="E6" s="11"/>
      <c r="F6" s="11"/>
      <c r="G6" s="11"/>
      <c r="H6" s="11"/>
      <c r="I6" s="11"/>
      <c r="J6" s="11"/>
      <c r="K6" s="11"/>
      <c r="L6" s="11"/>
      <c r="M6" s="11"/>
      <c r="N6" s="11"/>
      <c r="O6" s="28"/>
    </row>
    <row r="7" spans="12:15" ht="1.5" customHeight="1">
      <c r="L7" s="2"/>
      <c r="M7" s="2"/>
      <c r="N7" s="2"/>
      <c r="O7" s="2"/>
    </row>
    <row r="8" spans="1:15" ht="11.25" customHeight="1">
      <c r="A8" s="267" t="s">
        <v>315</v>
      </c>
      <c r="B8" s="280"/>
      <c r="C8" s="280"/>
      <c r="D8" s="280"/>
      <c r="E8" s="277" t="s">
        <v>144</v>
      </c>
      <c r="F8" s="276"/>
      <c r="G8" s="19"/>
      <c r="H8" s="277" t="s">
        <v>137</v>
      </c>
      <c r="I8" s="277"/>
      <c r="J8" s="52"/>
      <c r="K8" s="277" t="s">
        <v>145</v>
      </c>
      <c r="L8" s="277"/>
      <c r="M8" s="68"/>
      <c r="N8" s="277" t="s">
        <v>146</v>
      </c>
      <c r="O8" s="277"/>
    </row>
    <row r="9" spans="1:15" ht="1.5" customHeight="1">
      <c r="A9" s="280"/>
      <c r="B9" s="280"/>
      <c r="C9" s="280"/>
      <c r="D9" s="280"/>
      <c r="E9" s="85"/>
      <c r="F9" s="85"/>
      <c r="G9" s="26"/>
      <c r="H9" s="85"/>
      <c r="I9" s="86"/>
      <c r="J9" s="87"/>
      <c r="K9" s="88"/>
      <c r="L9" s="86"/>
      <c r="N9" s="27"/>
      <c r="O9" s="86"/>
    </row>
    <row r="10" spans="1:15" ht="1.5" customHeight="1">
      <c r="A10" s="280"/>
      <c r="B10" s="280"/>
      <c r="C10" s="280"/>
      <c r="D10" s="280"/>
      <c r="E10" s="26"/>
      <c r="F10" s="26"/>
      <c r="G10" s="26"/>
      <c r="H10" s="26"/>
      <c r="I10" s="20"/>
      <c r="J10" s="87"/>
      <c r="K10" s="87"/>
      <c r="L10" s="20"/>
      <c r="O10" s="20"/>
    </row>
    <row r="11" spans="1:15" ht="11.25">
      <c r="A11" s="280"/>
      <c r="B11" s="280"/>
      <c r="C11" s="280"/>
      <c r="D11" s="280"/>
      <c r="E11" s="26" t="s">
        <v>147</v>
      </c>
      <c r="F11" s="26" t="s">
        <v>148</v>
      </c>
      <c r="G11" s="26"/>
      <c r="H11" s="26" t="s">
        <v>147</v>
      </c>
      <c r="I11" s="26" t="s">
        <v>148</v>
      </c>
      <c r="J11" s="87"/>
      <c r="K11" s="26" t="s">
        <v>147</v>
      </c>
      <c r="L11" s="26" t="s">
        <v>148</v>
      </c>
      <c r="N11" s="26" t="s">
        <v>147</v>
      </c>
      <c r="O11" s="26" t="s">
        <v>148</v>
      </c>
    </row>
    <row r="12" spans="1:15" ht="1.5" customHeight="1">
      <c r="A12" s="27"/>
      <c r="B12" s="27"/>
      <c r="C12" s="27"/>
      <c r="D12" s="27"/>
      <c r="E12" s="28"/>
      <c r="F12" s="28"/>
      <c r="G12" s="28"/>
      <c r="H12" s="28"/>
      <c r="I12" s="28"/>
      <c r="J12" s="28"/>
      <c r="K12" s="28"/>
      <c r="L12" s="28"/>
      <c r="M12" s="28"/>
      <c r="N12" s="28"/>
      <c r="O12" s="28"/>
    </row>
    <row r="13" spans="1:15" ht="23.25" customHeight="1">
      <c r="A13" s="244" t="s">
        <v>8</v>
      </c>
      <c r="B13" s="245"/>
      <c r="C13" s="245"/>
      <c r="D13" s="245"/>
      <c r="E13" s="30">
        <f>SUM(E14:E18)</f>
        <v>174981</v>
      </c>
      <c r="F13" s="30">
        <f>SUM(F14:F18)</f>
        <v>177241</v>
      </c>
      <c r="G13" s="30"/>
      <c r="H13" s="30">
        <f>SUM(H14:H18)</f>
        <v>10177</v>
      </c>
      <c r="I13" s="30">
        <f>SUM(I14:I18)</f>
        <v>10313</v>
      </c>
      <c r="J13" s="56"/>
      <c r="K13" s="30">
        <f>SUM(K14:K18)</f>
        <v>1185</v>
      </c>
      <c r="L13" s="30">
        <f>SUM(L14:L18)</f>
        <v>1189</v>
      </c>
      <c r="M13" s="56"/>
      <c r="N13" s="30">
        <f>SUM(N14:N18)</f>
        <v>6427</v>
      </c>
      <c r="O13" s="30">
        <f>SUM(O14:O18)</f>
        <v>6536</v>
      </c>
    </row>
    <row r="14" spans="1:15" ht="23.25" customHeight="1">
      <c r="A14" s="246" t="s">
        <v>149</v>
      </c>
      <c r="B14" s="246"/>
      <c r="C14" s="246"/>
      <c r="D14" s="246"/>
      <c r="E14" s="71">
        <v>26359</v>
      </c>
      <c r="F14" s="71">
        <v>26482</v>
      </c>
      <c r="G14" s="71"/>
      <c r="H14" s="71">
        <v>1790</v>
      </c>
      <c r="I14" s="71">
        <v>1724</v>
      </c>
      <c r="J14" s="76"/>
      <c r="K14" s="71">
        <v>426</v>
      </c>
      <c r="L14" s="71">
        <v>423</v>
      </c>
      <c r="M14" s="76"/>
      <c r="N14" s="76">
        <v>1122</v>
      </c>
      <c r="O14" s="76">
        <v>1103</v>
      </c>
    </row>
    <row r="15" spans="1:15" ht="17.25" customHeight="1">
      <c r="A15" s="246" t="s">
        <v>150</v>
      </c>
      <c r="B15" s="246"/>
      <c r="C15" s="246"/>
      <c r="D15" s="246"/>
      <c r="E15" s="71">
        <v>80324</v>
      </c>
      <c r="F15" s="71">
        <v>80875</v>
      </c>
      <c r="G15" s="71"/>
      <c r="H15" s="71">
        <v>4035</v>
      </c>
      <c r="I15" s="71">
        <v>4079</v>
      </c>
      <c r="J15" s="76"/>
      <c r="K15" s="71">
        <v>463</v>
      </c>
      <c r="L15" s="71">
        <v>447</v>
      </c>
      <c r="M15" s="76"/>
      <c r="N15" s="76">
        <v>3230</v>
      </c>
      <c r="O15" s="76">
        <v>3231</v>
      </c>
    </row>
    <row r="16" spans="1:15" ht="17.25" customHeight="1">
      <c r="A16" s="246" t="s">
        <v>151</v>
      </c>
      <c r="B16" s="246"/>
      <c r="C16" s="246"/>
      <c r="D16" s="246"/>
      <c r="E16" s="71">
        <v>39079</v>
      </c>
      <c r="F16" s="71">
        <v>39223</v>
      </c>
      <c r="G16" s="71"/>
      <c r="H16" s="71">
        <v>2593</v>
      </c>
      <c r="I16" s="71">
        <v>2674</v>
      </c>
      <c r="J16" s="76"/>
      <c r="K16" s="71">
        <v>184</v>
      </c>
      <c r="L16" s="71">
        <v>189</v>
      </c>
      <c r="M16" s="76"/>
      <c r="N16" s="76">
        <v>1338</v>
      </c>
      <c r="O16" s="76">
        <v>1397</v>
      </c>
    </row>
    <row r="17" spans="1:15" ht="17.25" customHeight="1">
      <c r="A17" s="282" t="s">
        <v>152</v>
      </c>
      <c r="B17" s="282"/>
      <c r="C17" s="282"/>
      <c r="D17" s="282"/>
      <c r="E17" s="71">
        <v>12027</v>
      </c>
      <c r="F17" s="71">
        <v>12707</v>
      </c>
      <c r="G17" s="71"/>
      <c r="H17" s="71">
        <v>908</v>
      </c>
      <c r="I17" s="71">
        <v>1007</v>
      </c>
      <c r="J17" s="76"/>
      <c r="K17" s="71">
        <v>72</v>
      </c>
      <c r="L17" s="71">
        <v>86</v>
      </c>
      <c r="M17" s="76"/>
      <c r="N17" s="71">
        <v>381</v>
      </c>
      <c r="O17" s="71">
        <v>431</v>
      </c>
    </row>
    <row r="18" spans="1:15" ht="28.5" customHeight="1">
      <c r="A18" s="285" t="s">
        <v>153</v>
      </c>
      <c r="B18" s="282"/>
      <c r="C18" s="282"/>
      <c r="D18" s="282"/>
      <c r="E18" s="71">
        <v>17192</v>
      </c>
      <c r="F18" s="71">
        <v>17954</v>
      </c>
      <c r="G18" s="71"/>
      <c r="H18" s="71">
        <v>851</v>
      </c>
      <c r="I18" s="71">
        <v>829</v>
      </c>
      <c r="J18" s="76"/>
      <c r="K18" s="71">
        <v>40</v>
      </c>
      <c r="L18" s="71">
        <v>44</v>
      </c>
      <c r="M18" s="76"/>
      <c r="N18" s="71">
        <v>356</v>
      </c>
      <c r="O18" s="71">
        <v>374</v>
      </c>
    </row>
    <row r="19" spans="1:15" ht="17.25" customHeight="1">
      <c r="A19" s="220"/>
      <c r="B19" s="220"/>
      <c r="C19" s="220"/>
      <c r="D19" s="220"/>
      <c r="E19" s="28"/>
      <c r="F19" s="28"/>
      <c r="G19" s="28"/>
      <c r="H19" s="28"/>
      <c r="I19" s="28"/>
      <c r="J19" s="28"/>
      <c r="K19" s="28"/>
      <c r="L19" s="28"/>
      <c r="M19" s="28"/>
      <c r="N19" s="28"/>
      <c r="O19" s="28"/>
    </row>
    <row r="20" spans="1:15" ht="11.25" customHeight="1">
      <c r="A20" s="6"/>
      <c r="B20" s="6"/>
      <c r="C20" s="6"/>
      <c r="D20" s="6"/>
      <c r="J20" s="6"/>
      <c r="K20" s="6"/>
      <c r="L20" s="6"/>
      <c r="M20" s="6"/>
      <c r="N20" s="6"/>
      <c r="O20" s="42"/>
    </row>
    <row r="21" spans="1:15" ht="11.25" customHeight="1">
      <c r="A21" s="238" t="s">
        <v>45</v>
      </c>
      <c r="B21" s="238"/>
      <c r="C21" s="238" t="s">
        <v>154</v>
      </c>
      <c r="D21" s="238"/>
      <c r="E21" s="238"/>
      <c r="F21" s="238"/>
      <c r="G21" s="238"/>
      <c r="H21" s="238"/>
      <c r="I21" s="238"/>
      <c r="J21" s="238"/>
      <c r="K21" s="238"/>
      <c r="L21" s="238"/>
      <c r="M21" s="238"/>
      <c r="N21" s="238"/>
      <c r="O21" s="238"/>
    </row>
    <row r="22" spans="1:15" ht="11.25" customHeight="1">
      <c r="A22" s="53" t="s">
        <v>44</v>
      </c>
      <c r="B22" s="273" t="s">
        <v>155</v>
      </c>
      <c r="C22" s="273"/>
      <c r="D22" s="273"/>
      <c r="E22" s="273"/>
      <c r="F22" s="273"/>
      <c r="G22" s="273"/>
      <c r="H22" s="273"/>
      <c r="I22" s="273"/>
      <c r="J22" s="273"/>
      <c r="K22" s="273"/>
      <c r="L22" s="273"/>
      <c r="M22" s="273"/>
      <c r="N22" s="273"/>
      <c r="O22" s="273"/>
    </row>
    <row r="23" spans="1:15" ht="11.25" customHeight="1">
      <c r="A23" s="6"/>
      <c r="B23" s="273"/>
      <c r="C23" s="273"/>
      <c r="D23" s="273"/>
      <c r="E23" s="273"/>
      <c r="F23" s="273"/>
      <c r="G23" s="273"/>
      <c r="H23" s="273"/>
      <c r="I23" s="273"/>
      <c r="J23" s="273"/>
      <c r="K23" s="273"/>
      <c r="L23" s="273"/>
      <c r="M23" s="273"/>
      <c r="N23" s="273"/>
      <c r="O23" s="273"/>
    </row>
    <row r="24" spans="1:15" ht="11.25" customHeight="1">
      <c r="A24" s="53" t="s">
        <v>42</v>
      </c>
      <c r="B24" s="247" t="s">
        <v>156</v>
      </c>
      <c r="C24" s="246"/>
      <c r="D24" s="246"/>
      <c r="E24" s="246"/>
      <c r="F24" s="246"/>
      <c r="G24" s="246"/>
      <c r="H24" s="246"/>
      <c r="I24" s="246"/>
      <c r="J24" s="246"/>
      <c r="K24" s="246"/>
      <c r="L24" s="246"/>
      <c r="M24" s="246"/>
      <c r="N24" s="246"/>
      <c r="O24" s="246"/>
    </row>
    <row r="25" spans="1:15" ht="11.25" customHeight="1">
      <c r="A25" s="53" t="s">
        <v>20</v>
      </c>
      <c r="B25" s="247" t="s">
        <v>157</v>
      </c>
      <c r="C25" s="246"/>
      <c r="D25" s="246"/>
      <c r="E25" s="246"/>
      <c r="F25" s="246"/>
      <c r="G25" s="246"/>
      <c r="H25" s="246"/>
      <c r="I25" s="246"/>
      <c r="J25" s="246"/>
      <c r="K25" s="246"/>
      <c r="L25" s="246"/>
      <c r="M25" s="246"/>
      <c r="N25" s="246"/>
      <c r="O25" s="246"/>
    </row>
    <row r="26" spans="1:15" ht="11.25" customHeight="1">
      <c r="A26" s="53" t="s">
        <v>125</v>
      </c>
      <c r="B26" s="273" t="s">
        <v>158</v>
      </c>
      <c r="C26" s="273"/>
      <c r="D26" s="273"/>
      <c r="E26" s="273"/>
      <c r="F26" s="273"/>
      <c r="G26" s="273"/>
      <c r="H26" s="273"/>
      <c r="I26" s="273"/>
      <c r="J26" s="273"/>
      <c r="K26" s="273"/>
      <c r="L26" s="273"/>
      <c r="M26" s="273"/>
      <c r="N26" s="273"/>
      <c r="O26" s="273"/>
    </row>
    <row r="27" spans="1:15" ht="11.25" customHeight="1">
      <c r="A27" s="53"/>
      <c r="B27" s="273"/>
      <c r="C27" s="273"/>
      <c r="D27" s="273"/>
      <c r="E27" s="273"/>
      <c r="F27" s="273"/>
      <c r="G27" s="273"/>
      <c r="H27" s="273"/>
      <c r="I27" s="273"/>
      <c r="J27" s="273"/>
      <c r="K27" s="273"/>
      <c r="L27" s="273"/>
      <c r="M27" s="273"/>
      <c r="N27" s="273"/>
      <c r="O27" s="273"/>
    </row>
    <row r="28" spans="1:15" s="89" customFormat="1" ht="11.25" customHeight="1">
      <c r="A28" s="53" t="s">
        <v>127</v>
      </c>
      <c r="B28" s="246" t="s">
        <v>159</v>
      </c>
      <c r="C28" s="246"/>
      <c r="D28" s="246"/>
      <c r="E28" s="246"/>
      <c r="F28" s="246"/>
      <c r="G28" s="246"/>
      <c r="H28" s="246"/>
      <c r="I28" s="246"/>
      <c r="J28" s="246"/>
      <c r="K28" s="246"/>
      <c r="L28" s="246"/>
      <c r="M28" s="246"/>
      <c r="N28" s="246"/>
      <c r="O28" s="246"/>
    </row>
    <row r="29" spans="1:15" s="89" customFormat="1" ht="11.25" customHeight="1">
      <c r="A29" s="90" t="s">
        <v>160</v>
      </c>
      <c r="B29" s="281" t="s">
        <v>161</v>
      </c>
      <c r="C29" s="281"/>
      <c r="D29" s="281"/>
      <c r="E29" s="281"/>
      <c r="F29" s="281"/>
      <c r="G29" s="281"/>
      <c r="H29" s="281"/>
      <c r="I29" s="281"/>
      <c r="J29" s="281"/>
      <c r="K29" s="281"/>
      <c r="L29" s="281"/>
      <c r="M29" s="281"/>
      <c r="N29" s="281"/>
      <c r="O29" s="281"/>
    </row>
    <row r="30" spans="1:15" ht="11.25" customHeight="1">
      <c r="A30" s="91" t="s">
        <v>162</v>
      </c>
      <c r="B30" s="282" t="s">
        <v>163</v>
      </c>
      <c r="C30" s="283"/>
      <c r="D30" s="283"/>
      <c r="E30" s="283"/>
      <c r="F30" s="283"/>
      <c r="G30" s="283"/>
      <c r="H30" s="283"/>
      <c r="I30" s="283"/>
      <c r="J30" s="283"/>
      <c r="K30" s="283"/>
      <c r="L30" s="283"/>
      <c r="M30" s="283"/>
      <c r="N30" s="283"/>
      <c r="O30" s="283"/>
    </row>
    <row r="31" spans="1:15" ht="11.25" customHeight="1">
      <c r="A31" s="91" t="s">
        <v>164</v>
      </c>
      <c r="B31" s="284" t="s">
        <v>165</v>
      </c>
      <c r="C31" s="284"/>
      <c r="D31" s="284"/>
      <c r="E31" s="284"/>
      <c r="F31" s="284"/>
      <c r="G31" s="284"/>
      <c r="H31" s="284"/>
      <c r="I31" s="284"/>
      <c r="J31" s="284"/>
      <c r="K31" s="284"/>
      <c r="L31" s="284"/>
      <c r="M31" s="284"/>
      <c r="N31" s="284"/>
      <c r="O31" s="284"/>
    </row>
    <row r="32" spans="1:15" ht="11.25" customHeight="1">
      <c r="A32" s="53" t="s">
        <v>50</v>
      </c>
      <c r="B32" s="6"/>
      <c r="C32" s="6"/>
      <c r="D32" s="6" t="s">
        <v>133</v>
      </c>
      <c r="E32" s="6"/>
      <c r="F32" s="6"/>
      <c r="G32" s="6"/>
      <c r="H32" s="6"/>
      <c r="I32" s="6"/>
      <c r="J32" s="6"/>
      <c r="K32" s="6"/>
      <c r="L32" s="6"/>
      <c r="M32" s="6"/>
      <c r="N32" s="6"/>
      <c r="O32" s="6"/>
    </row>
    <row r="33" ht="11.25" hidden="1">
      <c r="A33" s="6" t="s">
        <v>2</v>
      </c>
    </row>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spans="2:14" ht="11.25" hidden="1">
      <c r="B48" s="2"/>
      <c r="C48" s="2"/>
      <c r="D48" s="2"/>
      <c r="J48" s="2"/>
      <c r="K48" s="2"/>
      <c r="L48" s="2"/>
      <c r="M48" s="2"/>
      <c r="N48" s="2"/>
    </row>
  </sheetData>
  <sheetProtection/>
  <mergeCells count="27">
    <mergeCell ref="N2:O2"/>
    <mergeCell ref="B31:O31"/>
    <mergeCell ref="A18:D18"/>
    <mergeCell ref="A19:D19"/>
    <mergeCell ref="A21:B21"/>
    <mergeCell ref="C21:O21"/>
    <mergeCell ref="B22:O23"/>
    <mergeCell ref="B24:O24"/>
    <mergeCell ref="B25:O25"/>
    <mergeCell ref="B26:O27"/>
    <mergeCell ref="B28:O28"/>
    <mergeCell ref="B29:O29"/>
    <mergeCell ref="B30:O30"/>
    <mergeCell ref="N8:O8"/>
    <mergeCell ref="A13:D13"/>
    <mergeCell ref="A14:D14"/>
    <mergeCell ref="A15:D15"/>
    <mergeCell ref="A16:D16"/>
    <mergeCell ref="A17:D17"/>
    <mergeCell ref="A2:M2"/>
    <mergeCell ref="A3:M3"/>
    <mergeCell ref="A4:M4"/>
    <mergeCell ref="A5:M5"/>
    <mergeCell ref="A8:D11"/>
    <mergeCell ref="E8:F8"/>
    <mergeCell ref="H8:I8"/>
    <mergeCell ref="K8:L8"/>
  </mergeCells>
  <hyperlinks>
    <hyperlink ref="N2: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1.xml><?xml version="1.0" encoding="utf-8"?>
<worksheet xmlns="http://schemas.openxmlformats.org/spreadsheetml/2006/main" xmlns:r="http://schemas.openxmlformats.org/officeDocument/2006/relationships">
  <dimension ref="A2:O97"/>
  <sheetViews>
    <sheetView showGridLines="0" showRowColHeaders="0" zoomScalePageLayoutView="0" workbookViewId="0" topLeftCell="A1">
      <pane xSplit="4" ySplit="12" topLeftCell="E13"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66015625" style="0" customWidth="1"/>
    <col min="2" max="2" width="2.16015625" style="0" customWidth="1"/>
    <col min="3" max="3" width="1.5" style="0" customWidth="1"/>
    <col min="4" max="4" width="22" style="0" customWidth="1"/>
    <col min="5" max="5" width="10.33203125" style="2" customWidth="1"/>
    <col min="6" max="6" width="16.16015625" style="2" customWidth="1"/>
    <col min="7" max="7" width="13.16015625" style="0" customWidth="1"/>
    <col min="8" max="8" width="2.66015625" style="0" customWidth="1"/>
    <col min="9" max="9" width="3.33203125" style="0" customWidth="1"/>
    <col min="10" max="10" width="9.5" style="0" customWidth="1"/>
    <col min="11" max="11" width="16.33203125" style="0" customWidth="1"/>
    <col min="12" max="12" width="15.33203125" style="0" customWidth="1"/>
    <col min="13" max="16384" width="0" style="0" hidden="1" customWidth="1"/>
  </cols>
  <sheetData>
    <row r="1" ht="15.75" customHeight="1"/>
    <row r="2" spans="1:13" ht="12.75">
      <c r="A2" s="212" t="s">
        <v>166</v>
      </c>
      <c r="B2" s="213"/>
      <c r="C2" s="213"/>
      <c r="D2" s="213"/>
      <c r="E2" s="213"/>
      <c r="F2" s="213"/>
      <c r="G2" s="213"/>
      <c r="H2" s="213"/>
      <c r="I2" s="213"/>
      <c r="J2" s="213"/>
      <c r="K2" s="213"/>
      <c r="L2" s="208" t="s">
        <v>181</v>
      </c>
      <c r="M2" s="6" t="s">
        <v>2</v>
      </c>
    </row>
    <row r="3" spans="1:14" ht="12.75" customHeight="1">
      <c r="A3" s="212" t="s">
        <v>114</v>
      </c>
      <c r="B3" s="238"/>
      <c r="C3" s="238"/>
      <c r="D3" s="238"/>
      <c r="E3" s="238"/>
      <c r="F3" s="238"/>
      <c r="G3" s="238"/>
      <c r="H3" s="238"/>
      <c r="I3" s="238"/>
      <c r="J3" s="238"/>
      <c r="K3" s="238"/>
      <c r="L3" s="55"/>
      <c r="N3" s="9"/>
    </row>
    <row r="4" spans="1:14" ht="12.75" customHeight="1">
      <c r="A4" s="212" t="s">
        <v>168</v>
      </c>
      <c r="B4" s="238"/>
      <c r="C4" s="238"/>
      <c r="D4" s="238"/>
      <c r="E4" s="238"/>
      <c r="F4" s="238"/>
      <c r="G4" s="238"/>
      <c r="H4" s="238"/>
      <c r="I4" s="238"/>
      <c r="J4" s="238"/>
      <c r="K4" s="238"/>
      <c r="N4" s="9"/>
    </row>
    <row r="5" spans="1:14" ht="12.75">
      <c r="A5" s="212" t="s">
        <v>143</v>
      </c>
      <c r="B5" s="238"/>
      <c r="C5" s="238"/>
      <c r="D5" s="238"/>
      <c r="E5" s="238"/>
      <c r="F5" s="238"/>
      <c r="G5" s="238"/>
      <c r="H5" s="238"/>
      <c r="I5" s="238"/>
      <c r="J5" s="238"/>
      <c r="K5" s="238"/>
      <c r="N5" s="9"/>
    </row>
    <row r="6" spans="1:12" ht="11.25">
      <c r="A6" s="10"/>
      <c r="B6" s="10"/>
      <c r="C6" s="10"/>
      <c r="D6" s="10"/>
      <c r="E6" s="11"/>
      <c r="F6" s="11"/>
      <c r="G6" s="11"/>
      <c r="H6" s="11"/>
      <c r="I6" s="11"/>
      <c r="J6" s="11"/>
      <c r="K6" s="11"/>
      <c r="L6" s="28"/>
    </row>
    <row r="7" spans="7:12" ht="1.5" customHeight="1">
      <c r="G7" s="2"/>
      <c r="I7" s="2"/>
      <c r="J7" s="2"/>
      <c r="K7" s="2"/>
      <c r="L7" s="2"/>
    </row>
    <row r="8" spans="1:12" ht="11.25" customHeight="1">
      <c r="A8" s="214" t="s">
        <v>169</v>
      </c>
      <c r="B8" s="270"/>
      <c r="C8" s="270"/>
      <c r="D8" s="270"/>
      <c r="E8" s="277" t="s">
        <v>144</v>
      </c>
      <c r="F8" s="277"/>
      <c r="G8" s="277"/>
      <c r="H8" s="277"/>
      <c r="I8" s="92"/>
      <c r="J8" s="277" t="s">
        <v>137</v>
      </c>
      <c r="K8" s="277"/>
      <c r="L8" s="277"/>
    </row>
    <row r="9" spans="1:12" ht="1.5" customHeight="1">
      <c r="A9" s="214"/>
      <c r="B9" s="270"/>
      <c r="C9" s="270"/>
      <c r="D9" s="270"/>
      <c r="E9" s="93"/>
      <c r="F9" s="93"/>
      <c r="G9" s="93"/>
      <c r="H9" s="94"/>
      <c r="I9" s="92"/>
      <c r="J9" s="93"/>
      <c r="K9" s="27"/>
      <c r="L9" s="95"/>
    </row>
    <row r="10" spans="1:12" ht="1.5" customHeight="1">
      <c r="A10" s="214"/>
      <c r="B10" s="270"/>
      <c r="C10" s="270"/>
      <c r="D10" s="270"/>
      <c r="E10" s="92"/>
      <c r="F10" s="92"/>
      <c r="G10" s="92"/>
      <c r="H10" s="52"/>
      <c r="I10" s="92"/>
      <c r="J10" s="92"/>
      <c r="L10" s="68"/>
    </row>
    <row r="11" spans="1:12" ht="12" customHeight="1">
      <c r="A11" s="270"/>
      <c r="B11" s="270"/>
      <c r="C11" s="270"/>
      <c r="D11" s="270"/>
      <c r="E11" s="17" t="s">
        <v>8</v>
      </c>
      <c r="F11" s="26" t="s">
        <v>59</v>
      </c>
      <c r="G11" s="26" t="s">
        <v>60</v>
      </c>
      <c r="H11" s="26"/>
      <c r="I11" s="96"/>
      <c r="J11" s="17" t="s">
        <v>8</v>
      </c>
      <c r="K11" s="26" t="s">
        <v>59</v>
      </c>
      <c r="L11" s="26" t="s">
        <v>60</v>
      </c>
    </row>
    <row r="12" spans="1:12" ht="1.5" customHeight="1">
      <c r="A12" s="27"/>
      <c r="B12" s="27"/>
      <c r="C12" s="27"/>
      <c r="D12" s="27"/>
      <c r="E12" s="28"/>
      <c r="F12" s="28"/>
      <c r="G12" s="28"/>
      <c r="H12" s="28"/>
      <c r="I12" s="28"/>
      <c r="J12" s="28"/>
      <c r="K12" s="28"/>
      <c r="L12" s="28"/>
    </row>
    <row r="13" spans="1:12" ht="23.25" customHeight="1">
      <c r="A13" s="300" t="s">
        <v>147</v>
      </c>
      <c r="B13" s="301"/>
      <c r="C13" s="301"/>
      <c r="D13" s="301"/>
      <c r="G13" s="2"/>
      <c r="H13" s="6"/>
      <c r="I13" s="6"/>
      <c r="J13" s="6"/>
      <c r="K13" s="6"/>
      <c r="L13" s="6"/>
    </row>
    <row r="14" spans="1:12" ht="23.25" customHeight="1">
      <c r="A14" s="244" t="s">
        <v>77</v>
      </c>
      <c r="B14" s="244"/>
      <c r="C14" s="244"/>
      <c r="D14" s="244"/>
      <c r="E14" s="30">
        <v>174981</v>
      </c>
      <c r="F14" s="30">
        <v>88765</v>
      </c>
      <c r="G14" s="30">
        <v>86216</v>
      </c>
      <c r="H14" s="56"/>
      <c r="J14" s="56">
        <v>10177</v>
      </c>
      <c r="K14" s="56">
        <v>4163</v>
      </c>
      <c r="L14" s="56">
        <v>6014</v>
      </c>
    </row>
    <row r="15" spans="1:12" ht="23.25" customHeight="1">
      <c r="A15" s="298" t="s">
        <v>170</v>
      </c>
      <c r="B15" s="298"/>
      <c r="C15" s="298"/>
      <c r="D15" s="298"/>
      <c r="E15" s="30">
        <v>26359</v>
      </c>
      <c r="F15" s="71">
        <v>13360</v>
      </c>
      <c r="G15" s="71">
        <v>12999</v>
      </c>
      <c r="H15" s="76"/>
      <c r="J15" s="56">
        <v>1790</v>
      </c>
      <c r="K15" s="76">
        <v>283</v>
      </c>
      <c r="L15" s="76">
        <v>1507</v>
      </c>
    </row>
    <row r="16" spans="1:12" ht="17.25" customHeight="1">
      <c r="A16" s="298" t="s">
        <v>171</v>
      </c>
      <c r="B16" s="298"/>
      <c r="C16" s="298"/>
      <c r="D16" s="298"/>
      <c r="E16" s="30">
        <v>80324</v>
      </c>
      <c r="F16" s="71">
        <v>41052</v>
      </c>
      <c r="G16" s="71">
        <v>39272</v>
      </c>
      <c r="H16" s="76"/>
      <c r="J16" s="56">
        <v>4035</v>
      </c>
      <c r="K16" s="76">
        <v>1615</v>
      </c>
      <c r="L16" s="76">
        <v>2420</v>
      </c>
    </row>
    <row r="17" spans="1:12" ht="17.25" customHeight="1">
      <c r="A17" s="298" t="s">
        <v>172</v>
      </c>
      <c r="B17" s="298"/>
      <c r="C17" s="298"/>
      <c r="D17" s="298"/>
      <c r="E17" s="30">
        <v>39079</v>
      </c>
      <c r="F17" s="71">
        <v>19805</v>
      </c>
      <c r="G17" s="71">
        <v>19274</v>
      </c>
      <c r="H17" s="76"/>
      <c r="J17" s="56">
        <v>2593</v>
      </c>
      <c r="K17" s="76">
        <v>1296</v>
      </c>
      <c r="L17" s="76">
        <v>1297</v>
      </c>
    </row>
    <row r="18" spans="1:12" ht="17.25" customHeight="1">
      <c r="A18" s="299" t="s">
        <v>173</v>
      </c>
      <c r="B18" s="299"/>
      <c r="C18" s="299"/>
      <c r="D18" s="299"/>
      <c r="E18" s="30">
        <v>12027</v>
      </c>
      <c r="F18" s="71">
        <v>5491</v>
      </c>
      <c r="G18" s="71">
        <v>6536</v>
      </c>
      <c r="H18" s="76"/>
      <c r="J18" s="56">
        <v>908</v>
      </c>
      <c r="K18" s="76">
        <v>494</v>
      </c>
      <c r="L18" s="76">
        <v>414</v>
      </c>
    </row>
    <row r="19" spans="1:12" ht="28.5" customHeight="1">
      <c r="A19" s="294" t="s">
        <v>174</v>
      </c>
      <c r="B19" s="294"/>
      <c r="C19" s="294"/>
      <c r="D19" s="294"/>
      <c r="E19" s="30">
        <v>17192</v>
      </c>
      <c r="F19" s="71">
        <v>9057</v>
      </c>
      <c r="G19" s="71">
        <v>8135</v>
      </c>
      <c r="H19" s="76"/>
      <c r="J19" s="56">
        <v>851</v>
      </c>
      <c r="K19" s="76">
        <v>475</v>
      </c>
      <c r="L19" s="76">
        <v>376</v>
      </c>
    </row>
    <row r="20" spans="1:12" ht="23.25" customHeight="1">
      <c r="A20" s="246" t="s">
        <v>78</v>
      </c>
      <c r="B20" s="246"/>
      <c r="C20" s="246"/>
      <c r="D20" s="246"/>
      <c r="E20" s="30">
        <v>19303</v>
      </c>
      <c r="F20" s="71">
        <v>9888</v>
      </c>
      <c r="G20" s="71">
        <v>9415</v>
      </c>
      <c r="H20" s="76"/>
      <c r="J20" s="56">
        <v>1105</v>
      </c>
      <c r="K20" s="76">
        <v>512</v>
      </c>
      <c r="L20" s="76">
        <v>593</v>
      </c>
    </row>
    <row r="21" spans="1:12" ht="23.25" customHeight="1">
      <c r="A21" s="289" t="s">
        <v>11</v>
      </c>
      <c r="B21" s="289"/>
      <c r="C21" s="289"/>
      <c r="D21" s="289"/>
      <c r="E21" s="30">
        <v>2489</v>
      </c>
      <c r="F21" s="71">
        <v>1260</v>
      </c>
      <c r="G21" s="71">
        <v>1229</v>
      </c>
      <c r="H21" s="76"/>
      <c r="J21" s="56">
        <v>168</v>
      </c>
      <c r="K21" s="76">
        <v>37</v>
      </c>
      <c r="L21" s="76">
        <v>131</v>
      </c>
    </row>
    <row r="22" spans="1:12" ht="17.25" customHeight="1">
      <c r="A22" s="290" t="s">
        <v>12</v>
      </c>
      <c r="B22" s="290"/>
      <c r="C22" s="290"/>
      <c r="D22" s="290"/>
      <c r="E22" s="30">
        <v>8613</v>
      </c>
      <c r="F22" s="71">
        <v>4493</v>
      </c>
      <c r="G22" s="71">
        <v>4120</v>
      </c>
      <c r="H22" s="76"/>
      <c r="J22" s="56">
        <v>433</v>
      </c>
      <c r="K22" s="76">
        <v>207</v>
      </c>
      <c r="L22" s="76">
        <v>226</v>
      </c>
    </row>
    <row r="23" spans="1:12" ht="17.25" customHeight="1">
      <c r="A23" s="290" t="s">
        <v>13</v>
      </c>
      <c r="B23" s="290"/>
      <c r="C23" s="290"/>
      <c r="D23" s="290"/>
      <c r="E23" s="30">
        <v>4349</v>
      </c>
      <c r="F23" s="71">
        <v>2209</v>
      </c>
      <c r="G23" s="71">
        <v>2140</v>
      </c>
      <c r="H23" s="76"/>
      <c r="J23" s="56">
        <v>260</v>
      </c>
      <c r="K23" s="76">
        <v>127</v>
      </c>
      <c r="L23" s="76">
        <v>133</v>
      </c>
    </row>
    <row r="24" spans="1:12" ht="17.25" customHeight="1">
      <c r="A24" s="292" t="s">
        <v>175</v>
      </c>
      <c r="B24" s="292"/>
      <c r="C24" s="292"/>
      <c r="D24" s="292"/>
      <c r="E24" s="30">
        <v>1663</v>
      </c>
      <c r="F24" s="71">
        <v>752</v>
      </c>
      <c r="G24" s="71">
        <v>911</v>
      </c>
      <c r="H24" s="76"/>
      <c r="J24" s="56">
        <v>100</v>
      </c>
      <c r="K24" s="76">
        <v>52</v>
      </c>
      <c r="L24" s="76">
        <v>48</v>
      </c>
    </row>
    <row r="25" spans="1:12" ht="28.5" customHeight="1">
      <c r="A25" s="293" t="s">
        <v>176</v>
      </c>
      <c r="B25" s="293"/>
      <c r="C25" s="293"/>
      <c r="D25" s="293"/>
      <c r="E25" s="30">
        <v>2189</v>
      </c>
      <c r="F25" s="71">
        <v>1174</v>
      </c>
      <c r="G25" s="71">
        <v>1015</v>
      </c>
      <c r="H25" s="76"/>
      <c r="J25" s="56">
        <v>144</v>
      </c>
      <c r="K25" s="76">
        <v>89</v>
      </c>
      <c r="L25" s="76">
        <v>55</v>
      </c>
    </row>
    <row r="26" spans="1:12" ht="23.25" customHeight="1">
      <c r="A26" s="238" t="s">
        <v>79</v>
      </c>
      <c r="B26" s="238"/>
      <c r="C26" s="238"/>
      <c r="D26" s="238"/>
      <c r="E26" s="30">
        <v>64158</v>
      </c>
      <c r="F26" s="71">
        <v>32514</v>
      </c>
      <c r="G26" s="71">
        <v>31644</v>
      </c>
      <c r="H26" s="76"/>
      <c r="J26" s="56">
        <v>4067</v>
      </c>
      <c r="K26" s="76">
        <v>1667</v>
      </c>
      <c r="L26" s="76">
        <v>2400</v>
      </c>
    </row>
    <row r="27" spans="1:12" ht="23.25" customHeight="1">
      <c r="A27" s="289" t="s">
        <v>11</v>
      </c>
      <c r="B27" s="289"/>
      <c r="C27" s="289"/>
      <c r="D27" s="289"/>
      <c r="E27" s="30">
        <v>9613</v>
      </c>
      <c r="F27" s="71">
        <v>4789</v>
      </c>
      <c r="G27" s="71">
        <v>4824</v>
      </c>
      <c r="H27" s="76"/>
      <c r="J27" s="56">
        <v>682</v>
      </c>
      <c r="K27" s="76">
        <v>113</v>
      </c>
      <c r="L27" s="76">
        <v>569</v>
      </c>
    </row>
    <row r="28" spans="1:12" ht="17.25" customHeight="1">
      <c r="A28" s="290" t="s">
        <v>12</v>
      </c>
      <c r="B28" s="290"/>
      <c r="C28" s="290"/>
      <c r="D28" s="290"/>
      <c r="E28" s="30">
        <v>28662</v>
      </c>
      <c r="F28" s="71">
        <v>14688</v>
      </c>
      <c r="G28" s="71">
        <v>13974</v>
      </c>
      <c r="H28" s="76"/>
      <c r="J28" s="56">
        <v>1585</v>
      </c>
      <c r="K28" s="76">
        <v>603</v>
      </c>
      <c r="L28" s="76">
        <v>982</v>
      </c>
    </row>
    <row r="29" spans="1:12" ht="17.25" customHeight="1">
      <c r="A29" s="290" t="s">
        <v>13</v>
      </c>
      <c r="B29" s="290"/>
      <c r="C29" s="290"/>
      <c r="D29" s="290"/>
      <c r="E29" s="30">
        <v>14515</v>
      </c>
      <c r="F29" s="71">
        <v>7344</v>
      </c>
      <c r="G29" s="71">
        <v>7171</v>
      </c>
      <c r="H29" s="76"/>
      <c r="J29" s="56">
        <v>1066</v>
      </c>
      <c r="K29" s="76">
        <v>535</v>
      </c>
      <c r="L29" s="76">
        <v>531</v>
      </c>
    </row>
    <row r="30" spans="1:12" ht="17.25" customHeight="1">
      <c r="A30" s="292" t="s">
        <v>175</v>
      </c>
      <c r="B30" s="292"/>
      <c r="C30" s="292"/>
      <c r="D30" s="292"/>
      <c r="E30" s="30">
        <v>5429</v>
      </c>
      <c r="F30" s="71">
        <v>2447</v>
      </c>
      <c r="G30" s="71">
        <v>2982</v>
      </c>
      <c r="H30" s="76"/>
      <c r="J30" s="56">
        <v>388</v>
      </c>
      <c r="K30" s="76">
        <v>216</v>
      </c>
      <c r="L30" s="76">
        <v>172</v>
      </c>
    </row>
    <row r="31" spans="1:12" ht="28.5" customHeight="1">
      <c r="A31" s="293" t="s">
        <v>177</v>
      </c>
      <c r="B31" s="293"/>
      <c r="C31" s="293"/>
      <c r="D31" s="293"/>
      <c r="E31" s="30">
        <v>5939</v>
      </c>
      <c r="F31" s="71">
        <v>3246</v>
      </c>
      <c r="G31" s="71">
        <v>2693</v>
      </c>
      <c r="H31" s="76"/>
      <c r="J31" s="56">
        <v>346</v>
      </c>
      <c r="K31" s="76">
        <v>200</v>
      </c>
      <c r="L31" s="76">
        <v>146</v>
      </c>
    </row>
    <row r="32" spans="1:12" ht="23.25" customHeight="1">
      <c r="A32" s="238" t="s">
        <v>80</v>
      </c>
      <c r="B32" s="238"/>
      <c r="C32" s="238"/>
      <c r="D32" s="238"/>
      <c r="E32" s="30">
        <v>4230</v>
      </c>
      <c r="F32" s="71">
        <v>2169</v>
      </c>
      <c r="G32" s="71">
        <v>2061</v>
      </c>
      <c r="H32" s="76"/>
      <c r="J32" s="56">
        <v>263</v>
      </c>
      <c r="K32" s="76">
        <v>113</v>
      </c>
      <c r="L32" s="76">
        <v>150</v>
      </c>
    </row>
    <row r="33" spans="1:12" ht="23.25" customHeight="1">
      <c r="A33" s="289" t="s">
        <v>11</v>
      </c>
      <c r="B33" s="289"/>
      <c r="C33" s="289"/>
      <c r="D33" s="289"/>
      <c r="E33" s="30">
        <v>646</v>
      </c>
      <c r="F33" s="71">
        <v>333</v>
      </c>
      <c r="G33" s="71">
        <v>313</v>
      </c>
      <c r="H33" s="76"/>
      <c r="J33" s="56">
        <v>51</v>
      </c>
      <c r="K33" s="76">
        <v>13</v>
      </c>
      <c r="L33" s="76">
        <v>38</v>
      </c>
    </row>
    <row r="34" spans="1:12" ht="17.25" customHeight="1">
      <c r="A34" s="290" t="s">
        <v>12</v>
      </c>
      <c r="B34" s="290"/>
      <c r="C34" s="290"/>
      <c r="D34" s="290"/>
      <c r="E34" s="30">
        <v>1937</v>
      </c>
      <c r="F34" s="71">
        <v>1025</v>
      </c>
      <c r="G34" s="71">
        <v>912</v>
      </c>
      <c r="H34" s="76"/>
      <c r="J34" s="56">
        <v>108</v>
      </c>
      <c r="K34" s="76">
        <v>47</v>
      </c>
      <c r="L34" s="76">
        <v>61</v>
      </c>
    </row>
    <row r="35" spans="1:12" ht="17.25" customHeight="1">
      <c r="A35" s="290" t="s">
        <v>13</v>
      </c>
      <c r="B35" s="290"/>
      <c r="C35" s="290"/>
      <c r="D35" s="290"/>
      <c r="E35" s="30">
        <v>916</v>
      </c>
      <c r="F35" s="71">
        <v>455</v>
      </c>
      <c r="G35" s="71">
        <v>461</v>
      </c>
      <c r="H35" s="76"/>
      <c r="J35" s="56">
        <v>62</v>
      </c>
      <c r="K35" s="76">
        <v>31</v>
      </c>
      <c r="L35" s="76">
        <v>31</v>
      </c>
    </row>
    <row r="36" spans="1:12" ht="17.25" customHeight="1">
      <c r="A36" s="292" t="s">
        <v>175</v>
      </c>
      <c r="B36" s="292"/>
      <c r="C36" s="292"/>
      <c r="D36" s="292"/>
      <c r="E36" s="30">
        <v>731</v>
      </c>
      <c r="F36" s="71">
        <v>356</v>
      </c>
      <c r="G36" s="71">
        <v>375</v>
      </c>
      <c r="H36" s="76"/>
      <c r="J36" s="56">
        <v>42</v>
      </c>
      <c r="K36" s="76">
        <v>22</v>
      </c>
      <c r="L36" s="76">
        <v>20</v>
      </c>
    </row>
    <row r="37" spans="1:12" ht="23.25" customHeight="1">
      <c r="A37" s="238" t="s">
        <v>81</v>
      </c>
      <c r="B37" s="238"/>
      <c r="C37" s="238"/>
      <c r="D37" s="238"/>
      <c r="E37" s="30">
        <v>70907</v>
      </c>
      <c r="F37" s="71">
        <v>35863</v>
      </c>
      <c r="G37" s="71">
        <v>35044</v>
      </c>
      <c r="H37" s="76"/>
      <c r="J37" s="56">
        <v>3841</v>
      </c>
      <c r="K37" s="76">
        <v>1484</v>
      </c>
      <c r="L37" s="76">
        <v>2357</v>
      </c>
    </row>
    <row r="38" spans="1:12" ht="23.25" customHeight="1">
      <c r="A38" s="289" t="s">
        <v>11</v>
      </c>
      <c r="B38" s="289"/>
      <c r="C38" s="289"/>
      <c r="D38" s="289"/>
      <c r="E38" s="30">
        <v>10975</v>
      </c>
      <c r="F38" s="71">
        <v>5617</v>
      </c>
      <c r="G38" s="71">
        <v>5358</v>
      </c>
      <c r="H38" s="76"/>
      <c r="J38" s="56">
        <v>758</v>
      </c>
      <c r="K38" s="76">
        <v>106</v>
      </c>
      <c r="L38" s="76">
        <v>652</v>
      </c>
    </row>
    <row r="39" spans="1:12" ht="17.25" customHeight="1">
      <c r="A39" s="290" t="s">
        <v>12</v>
      </c>
      <c r="B39" s="290"/>
      <c r="C39" s="290"/>
      <c r="D39" s="290"/>
      <c r="E39" s="30">
        <v>33361</v>
      </c>
      <c r="F39" s="71">
        <v>16931</v>
      </c>
      <c r="G39" s="71">
        <v>16430</v>
      </c>
      <c r="H39" s="76"/>
      <c r="J39" s="56">
        <v>1507</v>
      </c>
      <c r="K39" s="76">
        <v>591</v>
      </c>
      <c r="L39" s="76">
        <v>916</v>
      </c>
    </row>
    <row r="40" spans="1:12" ht="17.25" customHeight="1">
      <c r="A40" s="290" t="s">
        <v>13</v>
      </c>
      <c r="B40" s="290"/>
      <c r="C40" s="290"/>
      <c r="D40" s="290"/>
      <c r="E40" s="30">
        <v>15905</v>
      </c>
      <c r="F40" s="71">
        <v>8043</v>
      </c>
      <c r="G40" s="71">
        <v>7862</v>
      </c>
      <c r="H40" s="76"/>
      <c r="J40" s="56">
        <v>994</v>
      </c>
      <c r="K40" s="76">
        <v>487</v>
      </c>
      <c r="L40" s="76">
        <v>507</v>
      </c>
    </row>
    <row r="41" spans="1:12" ht="17.25" customHeight="1">
      <c r="A41" s="292" t="s">
        <v>175</v>
      </c>
      <c r="B41" s="292"/>
      <c r="C41" s="292"/>
      <c r="D41" s="292"/>
      <c r="E41" s="30">
        <v>3273</v>
      </c>
      <c r="F41" s="71">
        <v>1517</v>
      </c>
      <c r="G41" s="71">
        <v>1756</v>
      </c>
      <c r="H41" s="76"/>
      <c r="J41" s="56">
        <v>303</v>
      </c>
      <c r="K41" s="76">
        <v>161</v>
      </c>
      <c r="L41" s="76">
        <v>142</v>
      </c>
    </row>
    <row r="42" spans="1:12" ht="28.5" customHeight="1">
      <c r="A42" s="293" t="s">
        <v>177</v>
      </c>
      <c r="B42" s="293"/>
      <c r="C42" s="293"/>
      <c r="D42" s="293"/>
      <c r="E42" s="30">
        <v>7393</v>
      </c>
      <c r="F42" s="71">
        <v>3755</v>
      </c>
      <c r="G42" s="71">
        <v>3638</v>
      </c>
      <c r="H42" s="76"/>
      <c r="J42" s="56">
        <v>279</v>
      </c>
      <c r="K42" s="76">
        <v>139</v>
      </c>
      <c r="L42" s="76">
        <v>140</v>
      </c>
    </row>
    <row r="43" spans="1:12" ht="23.25" customHeight="1">
      <c r="A43" s="238" t="s">
        <v>82</v>
      </c>
      <c r="B43" s="238"/>
      <c r="C43" s="238"/>
      <c r="D43" s="238"/>
      <c r="E43" s="30">
        <v>16383</v>
      </c>
      <c r="F43" s="71">
        <v>8331</v>
      </c>
      <c r="G43" s="71">
        <v>8052</v>
      </c>
      <c r="H43" s="76"/>
      <c r="J43" s="56">
        <v>901</v>
      </c>
      <c r="K43" s="76">
        <v>387</v>
      </c>
      <c r="L43" s="76">
        <v>514</v>
      </c>
    </row>
    <row r="44" spans="1:12" ht="23.25" customHeight="1">
      <c r="A44" s="289" t="s">
        <v>11</v>
      </c>
      <c r="B44" s="289"/>
      <c r="C44" s="289"/>
      <c r="D44" s="289"/>
      <c r="E44" s="30">
        <v>2636</v>
      </c>
      <c r="F44" s="71">
        <v>1361</v>
      </c>
      <c r="G44" s="71">
        <v>1275</v>
      </c>
      <c r="H44" s="76"/>
      <c r="J44" s="56">
        <v>131</v>
      </c>
      <c r="K44" s="76">
        <v>14</v>
      </c>
      <c r="L44" s="76">
        <v>117</v>
      </c>
    </row>
    <row r="45" spans="1:12" ht="17.25" customHeight="1">
      <c r="A45" s="290" t="s">
        <v>12</v>
      </c>
      <c r="B45" s="290"/>
      <c r="C45" s="290"/>
      <c r="D45" s="290"/>
      <c r="E45" s="30">
        <v>7751</v>
      </c>
      <c r="F45" s="71">
        <v>3915</v>
      </c>
      <c r="G45" s="71">
        <v>3836</v>
      </c>
      <c r="H45" s="76"/>
      <c r="J45" s="56">
        <v>402</v>
      </c>
      <c r="K45" s="76">
        <v>167</v>
      </c>
      <c r="L45" s="76">
        <v>235</v>
      </c>
    </row>
    <row r="46" spans="1:12" ht="17.25" customHeight="1">
      <c r="A46" s="290" t="s">
        <v>13</v>
      </c>
      <c r="B46" s="290"/>
      <c r="C46" s="290"/>
      <c r="D46" s="290"/>
      <c r="E46" s="30">
        <v>3394</v>
      </c>
      <c r="F46" s="71">
        <v>1754</v>
      </c>
      <c r="G46" s="71">
        <v>1640</v>
      </c>
      <c r="H46" s="76"/>
      <c r="J46" s="56">
        <v>211</v>
      </c>
      <c r="K46" s="76">
        <v>116</v>
      </c>
      <c r="L46" s="76">
        <v>95</v>
      </c>
    </row>
    <row r="47" spans="1:12" ht="17.25" customHeight="1">
      <c r="A47" s="292" t="s">
        <v>175</v>
      </c>
      <c r="B47" s="292"/>
      <c r="C47" s="292"/>
      <c r="D47" s="292"/>
      <c r="E47" s="30">
        <v>931</v>
      </c>
      <c r="F47" s="71">
        <v>419</v>
      </c>
      <c r="G47" s="71">
        <v>512</v>
      </c>
      <c r="H47" s="76"/>
      <c r="J47" s="56">
        <v>75</v>
      </c>
      <c r="K47" s="76">
        <v>43</v>
      </c>
      <c r="L47" s="76">
        <v>32</v>
      </c>
    </row>
    <row r="48" spans="1:12" ht="28.5" customHeight="1">
      <c r="A48" s="293" t="s">
        <v>177</v>
      </c>
      <c r="B48" s="293"/>
      <c r="C48" s="293"/>
      <c r="D48" s="293"/>
      <c r="E48" s="30">
        <v>1671</v>
      </c>
      <c r="F48" s="71">
        <v>882</v>
      </c>
      <c r="G48" s="71">
        <v>789</v>
      </c>
      <c r="H48" s="76"/>
      <c r="J48" s="56">
        <v>82</v>
      </c>
      <c r="K48" s="76">
        <v>47</v>
      </c>
      <c r="L48" s="76">
        <v>35</v>
      </c>
    </row>
    <row r="49" spans="1:12" ht="23.25" customHeight="1">
      <c r="A49" s="296" t="s">
        <v>178</v>
      </c>
      <c r="B49" s="297"/>
      <c r="C49" s="297"/>
      <c r="D49" s="297"/>
      <c r="E49" s="97"/>
      <c r="F49" s="98"/>
      <c r="G49" s="98"/>
      <c r="H49" s="98"/>
      <c r="J49" s="97"/>
      <c r="K49" s="98"/>
      <c r="L49" s="98"/>
    </row>
    <row r="50" spans="1:12" ht="23.25" customHeight="1">
      <c r="A50" s="244" t="s">
        <v>77</v>
      </c>
      <c r="B50" s="244"/>
      <c r="C50" s="244"/>
      <c r="D50" s="244"/>
      <c r="E50" s="30">
        <f>SUM(E51:E55)</f>
        <v>177241</v>
      </c>
      <c r="F50" s="30">
        <f>SUM(F51:F55)</f>
        <v>89723</v>
      </c>
      <c r="G50" s="30">
        <f>SUM(G51:G55)</f>
        <v>87518</v>
      </c>
      <c r="H50" s="56"/>
      <c r="J50" s="56">
        <v>10313</v>
      </c>
      <c r="K50" s="56">
        <v>4202</v>
      </c>
      <c r="L50" s="56">
        <v>6111</v>
      </c>
    </row>
    <row r="51" spans="1:15" ht="23.25" customHeight="1">
      <c r="A51" s="298" t="s">
        <v>170</v>
      </c>
      <c r="B51" s="298"/>
      <c r="C51" s="298"/>
      <c r="D51" s="298"/>
      <c r="E51" s="30">
        <v>26482</v>
      </c>
      <c r="F51" s="71">
        <v>13376</v>
      </c>
      <c r="G51" s="71">
        <v>13106</v>
      </c>
      <c r="H51" s="76"/>
      <c r="J51" s="56">
        <v>1724</v>
      </c>
      <c r="K51" s="76">
        <v>271</v>
      </c>
      <c r="L51" s="76">
        <v>1453</v>
      </c>
      <c r="O51" s="99"/>
    </row>
    <row r="52" spans="1:12" ht="17.25" customHeight="1">
      <c r="A52" s="298" t="s">
        <v>171</v>
      </c>
      <c r="B52" s="298"/>
      <c r="C52" s="298"/>
      <c r="D52" s="298"/>
      <c r="E52" s="30">
        <v>80875</v>
      </c>
      <c r="F52" s="71">
        <v>41191</v>
      </c>
      <c r="G52" s="71">
        <v>39684</v>
      </c>
      <c r="H52" s="76"/>
      <c r="J52" s="56">
        <v>4079</v>
      </c>
      <c r="K52" s="76">
        <v>1634</v>
      </c>
      <c r="L52" s="76">
        <v>2445</v>
      </c>
    </row>
    <row r="53" spans="1:12" ht="17.25" customHeight="1">
      <c r="A53" s="298" t="s">
        <v>172</v>
      </c>
      <c r="B53" s="298"/>
      <c r="C53" s="298"/>
      <c r="D53" s="298"/>
      <c r="E53" s="30">
        <v>39223</v>
      </c>
      <c r="F53" s="71">
        <v>20048</v>
      </c>
      <c r="G53" s="71">
        <v>19175</v>
      </c>
      <c r="H53" s="76"/>
      <c r="J53" s="56">
        <v>2674</v>
      </c>
      <c r="K53" s="76">
        <v>1303</v>
      </c>
      <c r="L53" s="76">
        <v>1371</v>
      </c>
    </row>
    <row r="54" spans="1:12" ht="17.25" customHeight="1">
      <c r="A54" s="299" t="s">
        <v>173</v>
      </c>
      <c r="B54" s="299"/>
      <c r="C54" s="299"/>
      <c r="D54" s="299"/>
      <c r="E54" s="30">
        <v>12707</v>
      </c>
      <c r="F54" s="71">
        <v>5688</v>
      </c>
      <c r="G54" s="71">
        <v>7019</v>
      </c>
      <c r="H54" s="76"/>
      <c r="J54" s="56">
        <v>1007</v>
      </c>
      <c r="K54" s="76">
        <v>527</v>
      </c>
      <c r="L54" s="76">
        <v>480</v>
      </c>
    </row>
    <row r="55" spans="1:12" ht="28.5" customHeight="1">
      <c r="A55" s="294" t="s">
        <v>174</v>
      </c>
      <c r="B55" s="294"/>
      <c r="C55" s="294"/>
      <c r="D55" s="294"/>
      <c r="E55" s="30">
        <v>17954</v>
      </c>
      <c r="F55" s="71">
        <v>9420</v>
      </c>
      <c r="G55" s="71">
        <v>8534</v>
      </c>
      <c r="H55" s="76"/>
      <c r="J55" s="56">
        <v>829</v>
      </c>
      <c r="K55" s="76">
        <v>467</v>
      </c>
      <c r="L55" s="76">
        <v>362</v>
      </c>
    </row>
    <row r="56" spans="1:12" ht="23.25" customHeight="1">
      <c r="A56" s="246" t="s">
        <v>78</v>
      </c>
      <c r="B56" s="246"/>
      <c r="C56" s="246"/>
      <c r="D56" s="246"/>
      <c r="E56" s="30">
        <f>SUM(E57:E61)</f>
        <v>19179</v>
      </c>
      <c r="F56" s="71">
        <f>SUM(F57:F61)</f>
        <v>9749</v>
      </c>
      <c r="G56" s="71">
        <f>SUM(G57:G61)</f>
        <v>9430</v>
      </c>
      <c r="H56" s="76"/>
      <c r="J56" s="56">
        <v>1139</v>
      </c>
      <c r="K56" s="76">
        <v>510</v>
      </c>
      <c r="L56" s="76">
        <v>629</v>
      </c>
    </row>
    <row r="57" spans="1:12" ht="23.25" customHeight="1">
      <c r="A57" s="289" t="s">
        <v>11</v>
      </c>
      <c r="B57" s="289"/>
      <c r="C57" s="289"/>
      <c r="D57" s="289"/>
      <c r="E57" s="30">
        <v>2483</v>
      </c>
      <c r="F57" s="71">
        <v>1226</v>
      </c>
      <c r="G57" s="71">
        <v>1257</v>
      </c>
      <c r="H57" s="76"/>
      <c r="J57" s="56">
        <v>162</v>
      </c>
      <c r="K57" s="76">
        <v>30</v>
      </c>
      <c r="L57" s="76">
        <v>132</v>
      </c>
    </row>
    <row r="58" spans="1:12" ht="17.25" customHeight="1">
      <c r="A58" s="290" t="s">
        <v>12</v>
      </c>
      <c r="B58" s="290"/>
      <c r="C58" s="290"/>
      <c r="D58" s="290"/>
      <c r="E58" s="30">
        <v>8432</v>
      </c>
      <c r="F58" s="71">
        <v>4352</v>
      </c>
      <c r="G58" s="71">
        <v>4080</v>
      </c>
      <c r="H58" s="76"/>
      <c r="J58" s="56">
        <v>444</v>
      </c>
      <c r="K58" s="76">
        <v>209</v>
      </c>
      <c r="L58" s="76">
        <v>235</v>
      </c>
    </row>
    <row r="59" spans="1:12" ht="17.25" customHeight="1">
      <c r="A59" s="290" t="s">
        <v>13</v>
      </c>
      <c r="B59" s="295"/>
      <c r="C59" s="295"/>
      <c r="D59" s="295"/>
      <c r="E59" s="30">
        <v>4266</v>
      </c>
      <c r="F59" s="71">
        <v>2219</v>
      </c>
      <c r="G59" s="71">
        <v>2047</v>
      </c>
      <c r="H59" s="71"/>
      <c r="J59" s="56">
        <v>275</v>
      </c>
      <c r="K59" s="71">
        <v>130</v>
      </c>
      <c r="L59" s="71">
        <v>145</v>
      </c>
    </row>
    <row r="60" spans="1:12" ht="17.25" customHeight="1">
      <c r="A60" s="292" t="s">
        <v>175</v>
      </c>
      <c r="B60" s="292"/>
      <c r="C60" s="292"/>
      <c r="D60" s="292"/>
      <c r="E60" s="30">
        <v>1703</v>
      </c>
      <c r="F60" s="71">
        <v>742</v>
      </c>
      <c r="G60" s="71">
        <v>961</v>
      </c>
      <c r="H60" s="76"/>
      <c r="J60" s="56">
        <v>111</v>
      </c>
      <c r="K60" s="76">
        <v>54</v>
      </c>
      <c r="L60" s="76">
        <v>57</v>
      </c>
    </row>
    <row r="61" spans="1:12" ht="28.5" customHeight="1">
      <c r="A61" s="293" t="s">
        <v>176</v>
      </c>
      <c r="B61" s="293"/>
      <c r="C61" s="293"/>
      <c r="D61" s="293"/>
      <c r="E61" s="30">
        <v>2295</v>
      </c>
      <c r="F61" s="71">
        <v>1210</v>
      </c>
      <c r="G61" s="71">
        <v>1085</v>
      </c>
      <c r="H61" s="76"/>
      <c r="J61" s="56">
        <v>147</v>
      </c>
      <c r="K61" s="76">
        <v>87</v>
      </c>
      <c r="L61" s="76">
        <v>60</v>
      </c>
    </row>
    <row r="62" spans="1:12" ht="23.25" customHeight="1">
      <c r="A62" s="238" t="s">
        <v>79</v>
      </c>
      <c r="B62" s="238"/>
      <c r="C62" s="238"/>
      <c r="D62" s="238"/>
      <c r="E62" s="30">
        <f>SUM(E63:E67)</f>
        <v>64124</v>
      </c>
      <c r="F62" s="71">
        <f>SUM(F63:F67)</f>
        <v>32488</v>
      </c>
      <c r="G62" s="71">
        <f>SUM(G63:G67)</f>
        <v>31636</v>
      </c>
      <c r="H62" s="76"/>
      <c r="J62" s="56">
        <v>4074</v>
      </c>
      <c r="K62" s="76">
        <v>1674</v>
      </c>
      <c r="L62" s="76">
        <v>2400</v>
      </c>
    </row>
    <row r="63" spans="1:12" ht="23.25" customHeight="1">
      <c r="A63" s="289" t="s">
        <v>11</v>
      </c>
      <c r="B63" s="289"/>
      <c r="C63" s="289"/>
      <c r="D63" s="289"/>
      <c r="E63" s="30">
        <v>9553</v>
      </c>
      <c r="F63" s="71">
        <v>4792</v>
      </c>
      <c r="G63" s="71">
        <v>4761</v>
      </c>
      <c r="H63" s="76"/>
      <c r="J63" s="56">
        <v>672</v>
      </c>
      <c r="K63" s="76">
        <v>124</v>
      </c>
      <c r="L63" s="76">
        <v>548</v>
      </c>
    </row>
    <row r="64" spans="1:12" ht="17.25" customHeight="1">
      <c r="A64" s="290" t="s">
        <v>12</v>
      </c>
      <c r="B64" s="290"/>
      <c r="C64" s="290"/>
      <c r="D64" s="290"/>
      <c r="E64" s="30">
        <v>28149</v>
      </c>
      <c r="F64" s="71">
        <v>14354</v>
      </c>
      <c r="G64" s="71">
        <v>13795</v>
      </c>
      <c r="H64" s="76"/>
      <c r="J64" s="56">
        <v>1577</v>
      </c>
      <c r="K64" s="76">
        <v>615</v>
      </c>
      <c r="L64" s="76">
        <v>962</v>
      </c>
    </row>
    <row r="65" spans="1:12" ht="17.25" customHeight="1">
      <c r="A65" s="290" t="s">
        <v>13</v>
      </c>
      <c r="B65" s="290"/>
      <c r="C65" s="290"/>
      <c r="D65" s="290"/>
      <c r="E65" s="30">
        <v>14547</v>
      </c>
      <c r="F65" s="71">
        <v>7472</v>
      </c>
      <c r="G65" s="71">
        <v>7075</v>
      </c>
      <c r="H65" s="76"/>
      <c r="J65" s="56">
        <v>1077</v>
      </c>
      <c r="K65" s="76">
        <v>530</v>
      </c>
      <c r="L65" s="76">
        <v>547</v>
      </c>
    </row>
    <row r="66" spans="1:12" ht="17.25" customHeight="1">
      <c r="A66" s="292" t="s">
        <v>175</v>
      </c>
      <c r="B66" s="292"/>
      <c r="C66" s="292"/>
      <c r="D66" s="292"/>
      <c r="E66" s="30">
        <v>5677</v>
      </c>
      <c r="F66" s="71">
        <v>2521</v>
      </c>
      <c r="G66" s="71">
        <v>3156</v>
      </c>
      <c r="H66" s="76"/>
      <c r="J66" s="56">
        <v>435</v>
      </c>
      <c r="K66" s="76">
        <v>226</v>
      </c>
      <c r="L66" s="76">
        <v>209</v>
      </c>
    </row>
    <row r="67" spans="1:12" ht="28.5" customHeight="1">
      <c r="A67" s="293" t="s">
        <v>177</v>
      </c>
      <c r="B67" s="293"/>
      <c r="C67" s="293"/>
      <c r="D67" s="293"/>
      <c r="E67" s="30">
        <v>6198</v>
      </c>
      <c r="F67" s="71">
        <v>3349</v>
      </c>
      <c r="G67" s="71">
        <v>2849</v>
      </c>
      <c r="H67" s="76"/>
      <c r="J67" s="56">
        <v>313</v>
      </c>
      <c r="K67" s="76">
        <v>179</v>
      </c>
      <c r="L67" s="76">
        <v>134</v>
      </c>
    </row>
    <row r="68" spans="1:12" ht="23.25" customHeight="1">
      <c r="A68" s="288" t="s">
        <v>80</v>
      </c>
      <c r="B68" s="288"/>
      <c r="C68" s="288"/>
      <c r="D68" s="288"/>
      <c r="E68" s="100">
        <f>SUM(E69:E72)</f>
        <v>4279</v>
      </c>
      <c r="F68" s="99">
        <f>SUM(F69:F72)</f>
        <v>2174</v>
      </c>
      <c r="G68" s="99">
        <f>SUM(G69:G72)</f>
        <v>2105</v>
      </c>
      <c r="H68" s="76"/>
      <c r="J68" s="56">
        <v>260</v>
      </c>
      <c r="K68" s="76">
        <v>112</v>
      </c>
      <c r="L68" s="76">
        <v>148</v>
      </c>
    </row>
    <row r="69" spans="1:12" ht="23.25" customHeight="1">
      <c r="A69" s="289" t="s">
        <v>11</v>
      </c>
      <c r="B69" s="289"/>
      <c r="C69" s="289"/>
      <c r="D69" s="289"/>
      <c r="E69" s="30">
        <v>636</v>
      </c>
      <c r="F69" s="71">
        <v>315</v>
      </c>
      <c r="G69" s="71">
        <v>321</v>
      </c>
      <c r="H69" s="76"/>
      <c r="J69" s="56">
        <v>47</v>
      </c>
      <c r="K69" s="76">
        <v>10</v>
      </c>
      <c r="L69" s="76">
        <v>37</v>
      </c>
    </row>
    <row r="70" spans="1:12" ht="17.25" customHeight="1">
      <c r="A70" s="290" t="s">
        <v>12</v>
      </c>
      <c r="B70" s="290"/>
      <c r="C70" s="290"/>
      <c r="D70" s="290"/>
      <c r="E70" s="30">
        <v>1948</v>
      </c>
      <c r="F70" s="71">
        <v>1025</v>
      </c>
      <c r="G70" s="71">
        <v>923</v>
      </c>
      <c r="H70" s="76"/>
      <c r="J70" s="56">
        <v>106</v>
      </c>
      <c r="K70" s="76">
        <v>47</v>
      </c>
      <c r="L70" s="76">
        <v>59</v>
      </c>
    </row>
    <row r="71" spans="1:12" ht="17.25" customHeight="1">
      <c r="A71" s="290" t="s">
        <v>13</v>
      </c>
      <c r="B71" s="290"/>
      <c r="C71" s="290"/>
      <c r="D71" s="290"/>
      <c r="E71" s="30">
        <v>940</v>
      </c>
      <c r="F71" s="71">
        <v>469</v>
      </c>
      <c r="G71" s="71">
        <v>471</v>
      </c>
      <c r="H71" s="76"/>
      <c r="J71" s="56">
        <v>60</v>
      </c>
      <c r="K71" s="76">
        <v>30</v>
      </c>
      <c r="L71" s="76">
        <v>30</v>
      </c>
    </row>
    <row r="72" spans="1:12" ht="17.25" customHeight="1">
      <c r="A72" s="292" t="s">
        <v>175</v>
      </c>
      <c r="B72" s="292"/>
      <c r="C72" s="292"/>
      <c r="D72" s="292"/>
      <c r="E72" s="30">
        <v>755</v>
      </c>
      <c r="F72" s="71">
        <v>365</v>
      </c>
      <c r="G72" s="71">
        <v>390</v>
      </c>
      <c r="H72" s="76"/>
      <c r="J72" s="56">
        <v>47</v>
      </c>
      <c r="K72" s="76">
        <v>25</v>
      </c>
      <c r="L72" s="76">
        <v>22</v>
      </c>
    </row>
    <row r="73" spans="1:12" ht="23.25" customHeight="1">
      <c r="A73" s="288" t="s">
        <v>81</v>
      </c>
      <c r="B73" s="288"/>
      <c r="C73" s="288"/>
      <c r="D73" s="288"/>
      <c r="E73" s="100">
        <f>SUM(E74:E78)</f>
        <v>73319</v>
      </c>
      <c r="F73" s="99">
        <f>SUM(F74:F78)</f>
        <v>36963</v>
      </c>
      <c r="G73" s="99">
        <f>SUM(G74:G78)</f>
        <v>36356</v>
      </c>
      <c r="H73" s="76"/>
      <c r="J73" s="56">
        <v>3922</v>
      </c>
      <c r="K73" s="76">
        <v>1510</v>
      </c>
      <c r="L73" s="76">
        <v>2412</v>
      </c>
    </row>
    <row r="74" spans="1:12" ht="23.25" customHeight="1">
      <c r="A74" s="289" t="s">
        <v>11</v>
      </c>
      <c r="B74" s="289"/>
      <c r="C74" s="289"/>
      <c r="D74" s="289"/>
      <c r="E74" s="30">
        <v>11265</v>
      </c>
      <c r="F74" s="71">
        <v>5743</v>
      </c>
      <c r="G74" s="71">
        <v>5522</v>
      </c>
      <c r="H74" s="76"/>
      <c r="J74" s="56">
        <v>707</v>
      </c>
      <c r="K74" s="76">
        <v>96</v>
      </c>
      <c r="L74" s="76">
        <v>611</v>
      </c>
    </row>
    <row r="75" spans="1:12" ht="17.25" customHeight="1">
      <c r="A75" s="290" t="s">
        <v>12</v>
      </c>
      <c r="B75" s="290"/>
      <c r="C75" s="290"/>
      <c r="D75" s="290"/>
      <c r="E75" s="30">
        <v>34667</v>
      </c>
      <c r="F75" s="71">
        <v>17532</v>
      </c>
      <c r="G75" s="71">
        <v>17135</v>
      </c>
      <c r="H75" s="76"/>
      <c r="J75" s="56">
        <v>1553</v>
      </c>
      <c r="K75" s="76">
        <v>597</v>
      </c>
      <c r="L75" s="76">
        <v>956</v>
      </c>
    </row>
    <row r="76" spans="1:12" ht="17.25" customHeight="1">
      <c r="A76" s="290" t="s">
        <v>13</v>
      </c>
      <c r="B76" s="290"/>
      <c r="C76" s="290"/>
      <c r="D76" s="290"/>
      <c r="E76" s="30">
        <v>16206</v>
      </c>
      <c r="F76" s="71">
        <v>8217</v>
      </c>
      <c r="G76" s="71">
        <v>7989</v>
      </c>
      <c r="H76" s="76"/>
      <c r="J76" s="56">
        <v>1043</v>
      </c>
      <c r="K76" s="76">
        <v>490</v>
      </c>
      <c r="L76" s="76">
        <v>553</v>
      </c>
    </row>
    <row r="77" spans="1:12" ht="17.25" customHeight="1">
      <c r="A77" s="292" t="s">
        <v>175</v>
      </c>
      <c r="B77" s="292"/>
      <c r="C77" s="292"/>
      <c r="D77" s="292"/>
      <c r="E77" s="30">
        <v>3567</v>
      </c>
      <c r="F77" s="71">
        <v>1596</v>
      </c>
      <c r="G77" s="71">
        <v>1971</v>
      </c>
      <c r="H77" s="76"/>
      <c r="J77" s="56">
        <v>330</v>
      </c>
      <c r="K77" s="76">
        <v>172</v>
      </c>
      <c r="L77" s="76">
        <v>158</v>
      </c>
    </row>
    <row r="78" spans="1:12" ht="28.5" customHeight="1">
      <c r="A78" s="291" t="s">
        <v>177</v>
      </c>
      <c r="B78" s="291"/>
      <c r="C78" s="291"/>
      <c r="D78" s="291"/>
      <c r="E78" s="30">
        <v>7614</v>
      </c>
      <c r="F78" s="71">
        <v>3875</v>
      </c>
      <c r="G78" s="71">
        <v>3739</v>
      </c>
      <c r="H78" s="76"/>
      <c r="J78" s="56">
        <v>289</v>
      </c>
      <c r="K78" s="76">
        <v>155</v>
      </c>
      <c r="L78" s="76">
        <v>134</v>
      </c>
    </row>
    <row r="79" spans="1:12" ht="23.25" customHeight="1">
      <c r="A79" s="288" t="s">
        <v>82</v>
      </c>
      <c r="B79" s="288"/>
      <c r="C79" s="288"/>
      <c r="D79" s="288"/>
      <c r="E79" s="30">
        <f>SUM(E80:E84)</f>
        <v>16340</v>
      </c>
      <c r="F79" s="71">
        <f>SUM(F80:F84)</f>
        <v>8349</v>
      </c>
      <c r="G79" s="71">
        <f>SUM(G80:G84)</f>
        <v>7991</v>
      </c>
      <c r="H79" s="76"/>
      <c r="J79" s="56">
        <v>918</v>
      </c>
      <c r="K79" s="76">
        <v>396</v>
      </c>
      <c r="L79" s="76">
        <v>522</v>
      </c>
    </row>
    <row r="80" spans="1:13" ht="23.25" customHeight="1">
      <c r="A80" s="289" t="s">
        <v>11</v>
      </c>
      <c r="B80" s="289"/>
      <c r="C80" s="289"/>
      <c r="D80" s="289"/>
      <c r="E80" s="30">
        <v>2545</v>
      </c>
      <c r="F80" s="71">
        <v>1300</v>
      </c>
      <c r="G80" s="71">
        <v>1245</v>
      </c>
      <c r="H80" s="76"/>
      <c r="J80" s="56">
        <v>136</v>
      </c>
      <c r="K80" s="76">
        <v>11</v>
      </c>
      <c r="L80" s="76">
        <v>125</v>
      </c>
      <c r="M80" s="71"/>
    </row>
    <row r="81" spans="1:13" ht="17.25" customHeight="1">
      <c r="A81" s="290" t="s">
        <v>12</v>
      </c>
      <c r="B81" s="290"/>
      <c r="C81" s="290"/>
      <c r="D81" s="290"/>
      <c r="E81" s="30">
        <v>7679</v>
      </c>
      <c r="F81" s="71">
        <v>3928</v>
      </c>
      <c r="G81" s="71">
        <v>3751</v>
      </c>
      <c r="H81" s="76"/>
      <c r="J81" s="56">
        <v>399</v>
      </c>
      <c r="K81" s="76">
        <v>166</v>
      </c>
      <c r="L81" s="76">
        <v>233</v>
      </c>
      <c r="M81" s="30"/>
    </row>
    <row r="82" spans="1:12" ht="17.25" customHeight="1">
      <c r="A82" s="290" t="s">
        <v>13</v>
      </c>
      <c r="B82" s="290"/>
      <c r="C82" s="290"/>
      <c r="D82" s="290"/>
      <c r="E82" s="30">
        <v>3264</v>
      </c>
      <c r="F82" s="71">
        <v>1671</v>
      </c>
      <c r="G82" s="71">
        <v>1593</v>
      </c>
      <c r="H82" s="76"/>
      <c r="J82" s="56">
        <v>219</v>
      </c>
      <c r="K82" s="76">
        <v>123</v>
      </c>
      <c r="L82" s="76">
        <v>96</v>
      </c>
    </row>
    <row r="83" spans="1:12" ht="17.25" customHeight="1">
      <c r="A83" s="292" t="s">
        <v>175</v>
      </c>
      <c r="B83" s="292"/>
      <c r="C83" s="292"/>
      <c r="D83" s="292"/>
      <c r="E83" s="30">
        <v>1005</v>
      </c>
      <c r="F83" s="71">
        <v>464</v>
      </c>
      <c r="G83" s="71">
        <v>541</v>
      </c>
      <c r="H83" s="76"/>
      <c r="J83" s="56">
        <v>84</v>
      </c>
      <c r="K83" s="76">
        <v>50</v>
      </c>
      <c r="L83" s="76">
        <v>34</v>
      </c>
    </row>
    <row r="84" spans="1:12" ht="28.5" customHeight="1">
      <c r="A84" s="291" t="s">
        <v>177</v>
      </c>
      <c r="B84" s="291"/>
      <c r="C84" s="291"/>
      <c r="D84" s="291"/>
      <c r="E84" s="30">
        <v>1847</v>
      </c>
      <c r="F84" s="71">
        <v>986</v>
      </c>
      <c r="G84" s="71">
        <v>861</v>
      </c>
      <c r="H84" s="76"/>
      <c r="J84" s="56">
        <v>80</v>
      </c>
      <c r="K84" s="76">
        <v>46</v>
      </c>
      <c r="L84" s="76">
        <v>34</v>
      </c>
    </row>
    <row r="85" spans="1:11" ht="17.25" customHeight="1">
      <c r="A85" s="220"/>
      <c r="B85" s="220"/>
      <c r="C85" s="220"/>
      <c r="D85" s="220"/>
      <c r="E85" s="28"/>
      <c r="F85" s="28"/>
      <c r="G85" s="28"/>
      <c r="H85" s="28"/>
      <c r="I85" s="28"/>
      <c r="J85" s="101"/>
      <c r="K85" s="101"/>
    </row>
    <row r="86" spans="1:12" ht="11.25" customHeight="1">
      <c r="A86" s="6"/>
      <c r="B86" s="6"/>
      <c r="C86" s="6"/>
      <c r="D86" s="6"/>
      <c r="G86" s="6"/>
      <c r="H86" s="6"/>
      <c r="I86" s="6"/>
      <c r="J86" s="102"/>
      <c r="K86" s="15"/>
      <c r="L86" s="78"/>
    </row>
    <row r="87" spans="1:12" ht="11.25" customHeight="1">
      <c r="A87" s="238" t="s">
        <v>45</v>
      </c>
      <c r="B87" s="238"/>
      <c r="C87" s="238" t="s">
        <v>154</v>
      </c>
      <c r="D87" s="238"/>
      <c r="E87" s="238"/>
      <c r="F87" s="238"/>
      <c r="G87" s="238"/>
      <c r="H87" s="238"/>
      <c r="I87" s="238"/>
      <c r="J87" s="238"/>
      <c r="K87" s="238"/>
      <c r="L87" s="238"/>
    </row>
    <row r="88" spans="1:12" ht="11.25" customHeight="1">
      <c r="A88" s="53" t="s">
        <v>44</v>
      </c>
      <c r="B88" s="251" t="s">
        <v>155</v>
      </c>
      <c r="C88" s="251"/>
      <c r="D88" s="251"/>
      <c r="E88" s="251"/>
      <c r="F88" s="251"/>
      <c r="G88" s="251"/>
      <c r="H88" s="251"/>
      <c r="I88" s="251"/>
      <c r="J88" s="251"/>
      <c r="K88" s="251"/>
      <c r="L88" s="251"/>
    </row>
    <row r="89" spans="1:12" ht="11.25" customHeight="1">
      <c r="A89" s="6"/>
      <c r="B89" s="251"/>
      <c r="C89" s="251"/>
      <c r="D89" s="251"/>
      <c r="E89" s="251"/>
      <c r="F89" s="251"/>
      <c r="G89" s="251"/>
      <c r="H89" s="251"/>
      <c r="I89" s="251"/>
      <c r="J89" s="251"/>
      <c r="K89" s="251"/>
      <c r="L89" s="251"/>
    </row>
    <row r="90" spans="1:12" ht="11.25" customHeight="1">
      <c r="A90" s="6" t="s">
        <v>42</v>
      </c>
      <c r="B90" s="286" t="s">
        <v>158</v>
      </c>
      <c r="C90" s="286"/>
      <c r="D90" s="286"/>
      <c r="E90" s="286"/>
      <c r="F90" s="286"/>
      <c r="G90" s="286"/>
      <c r="H90" s="286"/>
      <c r="I90" s="286"/>
      <c r="J90" s="286"/>
      <c r="K90" s="286"/>
      <c r="L90" s="286"/>
    </row>
    <row r="91" spans="1:12" ht="11.25" customHeight="1">
      <c r="A91" s="6"/>
      <c r="B91" s="286"/>
      <c r="C91" s="286"/>
      <c r="D91" s="286"/>
      <c r="E91" s="286"/>
      <c r="F91" s="286"/>
      <c r="G91" s="286"/>
      <c r="H91" s="286"/>
      <c r="I91" s="286"/>
      <c r="J91" s="286"/>
      <c r="K91" s="286"/>
      <c r="L91" s="286"/>
    </row>
    <row r="92" spans="1:11" s="89" customFormat="1" ht="11.25" customHeight="1">
      <c r="A92" s="6" t="s">
        <v>20</v>
      </c>
      <c r="B92" s="238" t="s">
        <v>159</v>
      </c>
      <c r="C92" s="238"/>
      <c r="D92" s="238"/>
      <c r="E92" s="238"/>
      <c r="F92" s="238"/>
      <c r="G92" s="238"/>
      <c r="H92" s="238"/>
      <c r="I92" s="238"/>
      <c r="J92" s="238"/>
      <c r="K92" s="238"/>
    </row>
    <row r="93" spans="1:12" s="89" customFormat="1" ht="11.25" customHeight="1">
      <c r="A93" s="89" t="s">
        <v>125</v>
      </c>
      <c r="B93" s="251" t="s">
        <v>179</v>
      </c>
      <c r="C93" s="251"/>
      <c r="D93" s="251"/>
      <c r="E93" s="251"/>
      <c r="F93" s="251"/>
      <c r="G93" s="251"/>
      <c r="H93" s="251"/>
      <c r="I93" s="251"/>
      <c r="J93" s="251"/>
      <c r="K93" s="251"/>
      <c r="L93" s="286"/>
    </row>
    <row r="94" spans="1:12" ht="11.25" customHeight="1">
      <c r="A94" s="91" t="s">
        <v>127</v>
      </c>
      <c r="B94" s="287" t="s">
        <v>163</v>
      </c>
      <c r="C94" s="287"/>
      <c r="D94" s="287"/>
      <c r="E94" s="287"/>
      <c r="F94" s="287"/>
      <c r="G94" s="287"/>
      <c r="H94" s="287"/>
      <c r="I94" s="287"/>
      <c r="J94" s="287"/>
      <c r="K94" s="287"/>
      <c r="L94" s="287"/>
    </row>
    <row r="95" spans="1:12" ht="11.25" customHeight="1">
      <c r="A95" s="91" t="s">
        <v>160</v>
      </c>
      <c r="B95" s="272" t="s">
        <v>165</v>
      </c>
      <c r="C95" s="272"/>
      <c r="D95" s="272"/>
      <c r="E95" s="272"/>
      <c r="F95" s="272"/>
      <c r="G95" s="272"/>
      <c r="H95" s="272"/>
      <c r="I95" s="272"/>
      <c r="J95" s="272"/>
      <c r="K95" s="272"/>
      <c r="L95" s="272"/>
    </row>
    <row r="96" spans="1:11" ht="11.25">
      <c r="A96" s="53" t="s">
        <v>50</v>
      </c>
      <c r="B96" s="6"/>
      <c r="C96" s="6"/>
      <c r="D96" s="6" t="s">
        <v>133</v>
      </c>
      <c r="E96" s="6"/>
      <c r="F96" s="6"/>
      <c r="G96" s="6"/>
      <c r="H96" s="6"/>
      <c r="I96" s="6"/>
      <c r="J96" s="6"/>
      <c r="K96" s="6"/>
    </row>
    <row r="97" ht="11.25" hidden="1">
      <c r="A97" s="6" t="s">
        <v>2</v>
      </c>
    </row>
  </sheetData>
  <sheetProtection/>
  <mergeCells count="88">
    <mergeCell ref="A19:D19"/>
    <mergeCell ref="A20:D20"/>
    <mergeCell ref="A21:D21"/>
    <mergeCell ref="A2:K2"/>
    <mergeCell ref="A3:K3"/>
    <mergeCell ref="A4:K4"/>
    <mergeCell ref="A5:K5"/>
    <mergeCell ref="A8:D11"/>
    <mergeCell ref="E8:H8"/>
    <mergeCell ref="J8:L8"/>
    <mergeCell ref="A13:D13"/>
    <mergeCell ref="A14:D14"/>
    <mergeCell ref="A15:D15"/>
    <mergeCell ref="A16:D16"/>
    <mergeCell ref="A17:D17"/>
    <mergeCell ref="A18:D18"/>
    <mergeCell ref="A22:D22"/>
    <mergeCell ref="A23:D23"/>
    <mergeCell ref="A36:D36"/>
    <mergeCell ref="A25:D25"/>
    <mergeCell ref="A26:D26"/>
    <mergeCell ref="A27:D27"/>
    <mergeCell ref="A28:D28"/>
    <mergeCell ref="A29:D29"/>
    <mergeCell ref="A30:D30"/>
    <mergeCell ref="A24:D24"/>
    <mergeCell ref="A31:D31"/>
    <mergeCell ref="A32:D32"/>
    <mergeCell ref="A33:D33"/>
    <mergeCell ref="A34:D34"/>
    <mergeCell ref="A35:D35"/>
    <mergeCell ref="A47:D47"/>
    <mergeCell ref="A37:D37"/>
    <mergeCell ref="A38:D38"/>
    <mergeCell ref="A39:D39"/>
    <mergeCell ref="A40:D40"/>
    <mergeCell ref="A54:D54"/>
    <mergeCell ref="A41:D41"/>
    <mergeCell ref="A42:D42"/>
    <mergeCell ref="A43:D43"/>
    <mergeCell ref="A44:D44"/>
    <mergeCell ref="A45:D45"/>
    <mergeCell ref="A71:D71"/>
    <mergeCell ref="A46:D46"/>
    <mergeCell ref="A65:D65"/>
    <mergeCell ref="A59:D59"/>
    <mergeCell ref="A48:D48"/>
    <mergeCell ref="A49:D49"/>
    <mergeCell ref="A50:D50"/>
    <mergeCell ref="A51:D51"/>
    <mergeCell ref="A52:D52"/>
    <mergeCell ref="A53:D53"/>
    <mergeCell ref="A55:D55"/>
    <mergeCell ref="A56:D56"/>
    <mergeCell ref="A57:D57"/>
    <mergeCell ref="A58:D58"/>
    <mergeCell ref="A60:D60"/>
    <mergeCell ref="A61:D61"/>
    <mergeCell ref="A62:D62"/>
    <mergeCell ref="A63:D63"/>
    <mergeCell ref="A64:D64"/>
    <mergeCell ref="B88:L89"/>
    <mergeCell ref="A77:D77"/>
    <mergeCell ref="A78:D78"/>
    <mergeCell ref="A79:D79"/>
    <mergeCell ref="A80:D80"/>
    <mergeCell ref="A81:D81"/>
    <mergeCell ref="A82:D82"/>
    <mergeCell ref="B90:L91"/>
    <mergeCell ref="A66:D66"/>
    <mergeCell ref="A67:D67"/>
    <mergeCell ref="A68:D68"/>
    <mergeCell ref="A69:D69"/>
    <mergeCell ref="A72:D72"/>
    <mergeCell ref="A83:D83"/>
    <mergeCell ref="C87:L87"/>
    <mergeCell ref="A76:D76"/>
    <mergeCell ref="A70:D70"/>
    <mergeCell ref="B92:K92"/>
    <mergeCell ref="B93:L93"/>
    <mergeCell ref="B94:L94"/>
    <mergeCell ref="B95:L95"/>
    <mergeCell ref="A73:D73"/>
    <mergeCell ref="A74:D74"/>
    <mergeCell ref="A75:D75"/>
    <mergeCell ref="A84:D84"/>
    <mergeCell ref="A85:D85"/>
    <mergeCell ref="A87:B87"/>
  </mergeCells>
  <hyperlinks>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2.xml><?xml version="1.0" encoding="utf-8"?>
<worksheet xmlns="http://schemas.openxmlformats.org/spreadsheetml/2006/main" xmlns:r="http://schemas.openxmlformats.org/officeDocument/2006/relationships">
  <dimension ref="A2:P60"/>
  <sheetViews>
    <sheetView showGridLines="0" showRowColHeaders="0" zoomScalePageLayoutView="0" workbookViewId="0" topLeftCell="A1">
      <pane xSplit="4" ySplit="10" topLeftCell="E11"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16015625" style="0" customWidth="1"/>
    <col min="5" max="6" width="12.83203125" style="2" customWidth="1"/>
    <col min="7" max="7" width="13.33203125" style="2" customWidth="1"/>
    <col min="8" max="8" width="2.5" style="0" customWidth="1"/>
    <col min="9" max="9" width="12.83203125" style="0" customWidth="1"/>
    <col min="10" max="10" width="2.5" style="0" customWidth="1"/>
    <col min="11" max="11" width="12.83203125" style="0" customWidth="1"/>
    <col min="12" max="12" width="2.5" style="0" customWidth="1"/>
    <col min="13" max="13" width="12.83203125" style="0" customWidth="1"/>
    <col min="14" max="14" width="2.5" style="0" customWidth="1"/>
    <col min="15" max="16384" width="0" style="0" hidden="1" customWidth="1"/>
  </cols>
  <sheetData>
    <row r="1" ht="15.75" customHeight="1"/>
    <row r="2" spans="1:15" ht="12.75">
      <c r="A2" s="212" t="s">
        <v>180</v>
      </c>
      <c r="B2" s="305"/>
      <c r="C2" s="305"/>
      <c r="D2" s="305"/>
      <c r="E2" s="305"/>
      <c r="F2" s="305"/>
      <c r="G2" s="305"/>
      <c r="H2" s="305"/>
      <c r="I2" s="305"/>
      <c r="J2" s="305"/>
      <c r="K2" s="305"/>
      <c r="L2" s="305"/>
      <c r="M2" s="260" t="s">
        <v>201</v>
      </c>
      <c r="N2" s="260"/>
      <c r="O2" s="6" t="s">
        <v>2</v>
      </c>
    </row>
    <row r="3" spans="1:16" ht="12.75" customHeight="1">
      <c r="A3" s="212" t="s">
        <v>182</v>
      </c>
      <c r="B3" s="305"/>
      <c r="C3" s="305"/>
      <c r="D3" s="305"/>
      <c r="E3" s="305"/>
      <c r="F3" s="305"/>
      <c r="G3" s="305"/>
      <c r="H3" s="305"/>
      <c r="I3" s="305"/>
      <c r="J3" s="305"/>
      <c r="K3" s="305"/>
      <c r="L3" s="305"/>
      <c r="N3" s="55"/>
      <c r="P3" s="9"/>
    </row>
    <row r="4" spans="1:16" ht="12.75" customHeight="1">
      <c r="A4" s="212" t="s">
        <v>183</v>
      </c>
      <c r="B4" s="305"/>
      <c r="C4" s="305"/>
      <c r="D4" s="305"/>
      <c r="E4" s="305"/>
      <c r="F4" s="305"/>
      <c r="G4" s="305"/>
      <c r="H4" s="305"/>
      <c r="I4" s="305"/>
      <c r="J4" s="305"/>
      <c r="K4" s="305"/>
      <c r="L4" s="305"/>
      <c r="P4" s="9"/>
    </row>
    <row r="5" spans="1:16" ht="12.75">
      <c r="A5" s="212" t="s">
        <v>115</v>
      </c>
      <c r="B5" s="305"/>
      <c r="C5" s="305"/>
      <c r="D5" s="305"/>
      <c r="E5" s="305"/>
      <c r="F5" s="305"/>
      <c r="G5" s="305"/>
      <c r="H5" s="305"/>
      <c r="I5" s="305"/>
      <c r="J5" s="305"/>
      <c r="K5" s="305"/>
      <c r="L5" s="305"/>
      <c r="P5" s="9"/>
    </row>
    <row r="6" spans="1:14" ht="11.25">
      <c r="A6" s="10"/>
      <c r="B6" s="10"/>
      <c r="C6" s="10"/>
      <c r="D6" s="10"/>
      <c r="E6" s="11"/>
      <c r="F6" s="11"/>
      <c r="G6" s="11"/>
      <c r="H6" s="11"/>
      <c r="I6" s="11"/>
      <c r="J6" s="11"/>
      <c r="K6" s="11"/>
      <c r="L6" s="11"/>
      <c r="M6" s="28"/>
      <c r="N6" s="28"/>
    </row>
    <row r="7" spans="9:14" ht="1.5" customHeight="1">
      <c r="I7" s="2"/>
      <c r="J7" s="2"/>
      <c r="K7" s="2"/>
      <c r="L7" s="2"/>
      <c r="M7" s="2"/>
      <c r="N7" s="2"/>
    </row>
    <row r="8" spans="1:14" ht="11.25" customHeight="1">
      <c r="A8" s="214" t="s">
        <v>169</v>
      </c>
      <c r="B8" s="305"/>
      <c r="C8" s="305"/>
      <c r="D8" s="305"/>
      <c r="E8" s="262" t="s">
        <v>184</v>
      </c>
      <c r="F8" s="262" t="s">
        <v>185</v>
      </c>
      <c r="G8" s="262" t="s">
        <v>186</v>
      </c>
      <c r="H8" s="52"/>
      <c r="I8" s="262" t="s">
        <v>187</v>
      </c>
      <c r="J8" s="19"/>
      <c r="K8" s="262" t="s">
        <v>188</v>
      </c>
      <c r="M8" s="262" t="s">
        <v>189</v>
      </c>
      <c r="N8" s="52" t="s">
        <v>125</v>
      </c>
    </row>
    <row r="9" spans="1:13" ht="11.25" customHeight="1">
      <c r="A9" s="305"/>
      <c r="B9" s="305"/>
      <c r="C9" s="305"/>
      <c r="D9" s="305"/>
      <c r="E9" s="305"/>
      <c r="F9" s="305"/>
      <c r="G9" s="305"/>
      <c r="H9" s="79" t="s">
        <v>44</v>
      </c>
      <c r="I9" s="305"/>
      <c r="J9" t="s">
        <v>42</v>
      </c>
      <c r="K9" s="305"/>
      <c r="L9" s="103" t="s">
        <v>20</v>
      </c>
      <c r="M9" s="305"/>
    </row>
    <row r="10" spans="1:14" ht="1.5" customHeight="1">
      <c r="A10" s="27"/>
      <c r="B10" s="27"/>
      <c r="C10" s="27"/>
      <c r="D10" s="27"/>
      <c r="E10" s="28"/>
      <c r="F10" s="28"/>
      <c r="G10" s="28"/>
      <c r="H10" s="28"/>
      <c r="I10" s="28"/>
      <c r="J10" s="28"/>
      <c r="K10" s="28"/>
      <c r="L10" s="28"/>
      <c r="M10" s="28"/>
      <c r="N10" s="28"/>
    </row>
    <row r="11" spans="1:14" ht="23.25" customHeight="1">
      <c r="A11" s="308" t="s">
        <v>77</v>
      </c>
      <c r="B11" s="309"/>
      <c r="C11" s="309"/>
      <c r="D11" s="309"/>
      <c r="E11" s="30">
        <f>SUM(E12:E16)</f>
        <v>183362</v>
      </c>
      <c r="F11" s="30">
        <f>SUM(F12:F16)</f>
        <v>168496</v>
      </c>
      <c r="G11" s="30">
        <f>SUM(G12:G16)</f>
        <v>157579</v>
      </c>
      <c r="H11" s="30"/>
      <c r="I11" s="30">
        <f>SUM(I12:I16)</f>
        <v>44119</v>
      </c>
      <c r="J11" s="104"/>
      <c r="K11" s="105" t="s">
        <v>190</v>
      </c>
      <c r="L11" s="105"/>
      <c r="M11" s="105" t="s">
        <v>190</v>
      </c>
      <c r="N11" s="6"/>
    </row>
    <row r="12" spans="1:14" ht="23.25" customHeight="1">
      <c r="A12" s="298" t="s">
        <v>191</v>
      </c>
      <c r="B12" s="305"/>
      <c r="C12" s="305"/>
      <c r="D12" s="305"/>
      <c r="E12" s="71">
        <f>(E18+E24+E30+E35+E41+P5)</f>
        <v>28359</v>
      </c>
      <c r="F12" s="71">
        <f>(F18+F24+F30+F35+F41+Q5)</f>
        <v>25586</v>
      </c>
      <c r="G12" s="71">
        <f>(G18+G24+G30+G35+G41+R5)</f>
        <v>24973</v>
      </c>
      <c r="H12" s="71"/>
      <c r="I12" s="71">
        <f>(I18+I24+I30+I35+I41+T5)</f>
        <v>13001</v>
      </c>
      <c r="J12" s="71"/>
      <c r="K12" s="71" t="s">
        <v>190</v>
      </c>
      <c r="L12" s="71"/>
      <c r="M12" s="71" t="s">
        <v>190</v>
      </c>
      <c r="N12" s="6"/>
    </row>
    <row r="13" spans="1:14" ht="17.25" customHeight="1">
      <c r="A13" s="298" t="s">
        <v>192</v>
      </c>
      <c r="B13" s="305"/>
      <c r="C13" s="305"/>
      <c r="D13" s="305"/>
      <c r="E13" s="71">
        <f aca="true" t="shared" si="0" ref="E13:G15">(E19+E25+E31+E36+E42)</f>
        <v>85419</v>
      </c>
      <c r="F13" s="71">
        <f t="shared" si="0"/>
        <v>79626</v>
      </c>
      <c r="G13" s="71">
        <f t="shared" si="0"/>
        <v>79115</v>
      </c>
      <c r="H13" s="71"/>
      <c r="I13" s="71">
        <f>(I19+I25+I31+I36+I42)</f>
        <v>13080</v>
      </c>
      <c r="J13" s="6"/>
      <c r="K13" s="71" t="s">
        <v>190</v>
      </c>
      <c r="L13" s="6"/>
      <c r="M13" s="71" t="s">
        <v>190</v>
      </c>
      <c r="N13" s="6"/>
    </row>
    <row r="14" spans="1:14" ht="17.25" customHeight="1">
      <c r="A14" s="298" t="s">
        <v>193</v>
      </c>
      <c r="B14" s="305"/>
      <c r="C14" s="305"/>
      <c r="D14" s="305"/>
      <c r="E14" s="71">
        <f t="shared" si="0"/>
        <v>40365</v>
      </c>
      <c r="F14" s="71">
        <f t="shared" si="0"/>
        <v>38145</v>
      </c>
      <c r="G14" s="71">
        <f t="shared" si="0"/>
        <v>35380</v>
      </c>
      <c r="H14" s="71"/>
      <c r="I14" s="71">
        <f>(I20+I26+I32+I37+I43)</f>
        <v>10945</v>
      </c>
      <c r="J14" s="6"/>
      <c r="K14" s="71" t="s">
        <v>190</v>
      </c>
      <c r="L14" s="6"/>
      <c r="M14" s="71" t="s">
        <v>190</v>
      </c>
      <c r="N14" s="6"/>
    </row>
    <row r="15" spans="1:14" ht="17.25" customHeight="1">
      <c r="A15" s="299" t="s">
        <v>194</v>
      </c>
      <c r="B15" s="292"/>
      <c r="C15" s="292"/>
      <c r="D15" s="292"/>
      <c r="E15" s="71">
        <f t="shared" si="0"/>
        <v>12027</v>
      </c>
      <c r="F15" s="71">
        <f t="shared" si="0"/>
        <v>11252</v>
      </c>
      <c r="G15" s="71">
        <f t="shared" si="0"/>
        <v>8444</v>
      </c>
      <c r="H15" s="71"/>
      <c r="I15" s="71">
        <f>(I21+I27+I33+I38+I44)</f>
        <v>3191</v>
      </c>
      <c r="J15" s="6"/>
      <c r="K15" s="71" t="s">
        <v>190</v>
      </c>
      <c r="L15" s="6"/>
      <c r="M15" s="71" t="s">
        <v>190</v>
      </c>
      <c r="N15" s="6"/>
    </row>
    <row r="16" spans="1:14" ht="28.5" customHeight="1">
      <c r="A16" s="294" t="s">
        <v>195</v>
      </c>
      <c r="B16" s="293"/>
      <c r="C16" s="293"/>
      <c r="D16" s="293"/>
      <c r="E16" s="71">
        <f>(E22+E28+E39+E45)</f>
        <v>17192</v>
      </c>
      <c r="F16" s="71">
        <f>(F22+F28+F39+F45)</f>
        <v>13887</v>
      </c>
      <c r="G16" s="71">
        <f>(G22+G28+G39+G45)</f>
        <v>9667</v>
      </c>
      <c r="H16" s="71"/>
      <c r="I16" s="71">
        <f>(I22+I28+I39+I45)</f>
        <v>3902</v>
      </c>
      <c r="J16" s="6"/>
      <c r="K16" s="71" t="s">
        <v>190</v>
      </c>
      <c r="L16" s="6"/>
      <c r="M16" s="71" t="s">
        <v>190</v>
      </c>
      <c r="N16" s="6"/>
    </row>
    <row r="17" spans="1:14" ht="23.25" customHeight="1">
      <c r="A17" s="307" t="s">
        <v>78</v>
      </c>
      <c r="B17" s="307"/>
      <c r="C17" s="307"/>
      <c r="D17" s="307"/>
      <c r="E17" s="71">
        <f>SUM(E18:E22)</f>
        <v>20024</v>
      </c>
      <c r="F17" s="71">
        <f>SUM(F18:F22)</f>
        <v>18513</v>
      </c>
      <c r="G17" s="71">
        <f>SUM(G18:G22)</f>
        <v>17509</v>
      </c>
      <c r="H17" s="76"/>
      <c r="I17" s="75">
        <f>SUM(I18:I22)</f>
        <v>5054</v>
      </c>
      <c r="J17" s="6"/>
      <c r="K17" s="2" t="s">
        <v>190</v>
      </c>
      <c r="L17" s="6"/>
      <c r="M17" s="2" t="s">
        <v>190</v>
      </c>
      <c r="N17" s="6"/>
    </row>
    <row r="18" spans="1:14" ht="23.25" customHeight="1">
      <c r="A18" s="289" t="s">
        <v>11</v>
      </c>
      <c r="B18" s="305"/>
      <c r="C18" s="305"/>
      <c r="D18" s="305"/>
      <c r="E18" s="71">
        <v>2647</v>
      </c>
      <c r="F18" s="71">
        <v>2185</v>
      </c>
      <c r="G18" s="71">
        <v>2111</v>
      </c>
      <c r="H18" s="76"/>
      <c r="I18" s="75">
        <v>1276</v>
      </c>
      <c r="J18" s="6"/>
      <c r="K18" s="2" t="s">
        <v>190</v>
      </c>
      <c r="L18" s="6"/>
      <c r="M18" s="2" t="s">
        <v>190</v>
      </c>
      <c r="N18" s="6"/>
    </row>
    <row r="19" spans="1:14" ht="17.25" customHeight="1">
      <c r="A19" s="290" t="s">
        <v>12</v>
      </c>
      <c r="B19" s="305"/>
      <c r="C19" s="305"/>
      <c r="D19" s="305"/>
      <c r="E19" s="71">
        <v>9029</v>
      </c>
      <c r="F19" s="71">
        <v>8520</v>
      </c>
      <c r="G19" s="71">
        <v>8466</v>
      </c>
      <c r="H19" s="76"/>
      <c r="I19" s="75">
        <v>1428</v>
      </c>
      <c r="J19" s="6"/>
      <c r="K19" s="2" t="s">
        <v>190</v>
      </c>
      <c r="L19" s="6"/>
      <c r="M19" s="2" t="s">
        <v>190</v>
      </c>
      <c r="N19" s="6"/>
    </row>
    <row r="20" spans="1:14" ht="17.25" customHeight="1">
      <c r="A20" s="292" t="s">
        <v>13</v>
      </c>
      <c r="B20" s="302"/>
      <c r="C20" s="302"/>
      <c r="D20" s="302"/>
      <c r="E20" s="71">
        <v>4496</v>
      </c>
      <c r="F20" s="71">
        <v>4245</v>
      </c>
      <c r="G20" s="71">
        <v>4094</v>
      </c>
      <c r="H20" s="76"/>
      <c r="I20" s="75">
        <v>1337</v>
      </c>
      <c r="J20" s="6"/>
      <c r="K20" s="2" t="s">
        <v>190</v>
      </c>
      <c r="L20" s="6"/>
      <c r="M20" s="2" t="s">
        <v>190</v>
      </c>
      <c r="N20" s="6"/>
    </row>
    <row r="21" spans="1:14" ht="17.25" customHeight="1">
      <c r="A21" s="292" t="s">
        <v>175</v>
      </c>
      <c r="B21" s="302"/>
      <c r="C21" s="302"/>
      <c r="D21" s="302"/>
      <c r="E21" s="71">
        <v>1663</v>
      </c>
      <c r="F21" s="71">
        <v>1554</v>
      </c>
      <c r="G21" s="71">
        <v>1228</v>
      </c>
      <c r="H21" s="76"/>
      <c r="I21" s="106">
        <v>503</v>
      </c>
      <c r="J21" s="6"/>
      <c r="K21" s="2" t="s">
        <v>190</v>
      </c>
      <c r="L21" s="6"/>
      <c r="M21" s="2" t="s">
        <v>190</v>
      </c>
      <c r="N21" s="6"/>
    </row>
    <row r="22" spans="1:14" ht="28.5" customHeight="1">
      <c r="A22" s="292" t="s">
        <v>176</v>
      </c>
      <c r="B22" s="302"/>
      <c r="C22" s="302"/>
      <c r="D22" s="302"/>
      <c r="E22" s="71">
        <v>2189</v>
      </c>
      <c r="F22" s="71">
        <v>2009</v>
      </c>
      <c r="G22" s="71">
        <v>1610</v>
      </c>
      <c r="H22" s="76"/>
      <c r="I22" s="106">
        <v>510</v>
      </c>
      <c r="J22" s="6"/>
      <c r="K22" s="2" t="s">
        <v>190</v>
      </c>
      <c r="L22" s="6"/>
      <c r="M22" s="2" t="s">
        <v>190</v>
      </c>
      <c r="N22" s="6"/>
    </row>
    <row r="23" spans="1:14" ht="23.25" customHeight="1">
      <c r="A23" s="238" t="s">
        <v>79</v>
      </c>
      <c r="B23" s="238"/>
      <c r="C23" s="238"/>
      <c r="D23" s="238"/>
      <c r="E23" s="71">
        <f>SUM(E24:E28)</f>
        <v>66911</v>
      </c>
      <c r="F23" s="71">
        <f>SUM(F24:F28)</f>
        <v>61059</v>
      </c>
      <c r="G23" s="71">
        <f>SUM(G24:G28)</f>
        <v>56419</v>
      </c>
      <c r="H23" s="76"/>
      <c r="I23" s="75">
        <f>SUM(I24:I28)</f>
        <v>15866</v>
      </c>
      <c r="J23" s="6"/>
      <c r="K23" s="2" t="s">
        <v>190</v>
      </c>
      <c r="L23" s="6"/>
      <c r="M23" s="2" t="s">
        <v>190</v>
      </c>
      <c r="N23" s="6"/>
    </row>
    <row r="24" spans="1:14" ht="23.25" customHeight="1">
      <c r="A24" s="289" t="s">
        <v>11</v>
      </c>
      <c r="B24" s="305"/>
      <c r="C24" s="305"/>
      <c r="D24" s="305"/>
      <c r="E24" s="71">
        <v>10451</v>
      </c>
      <c r="F24" s="71">
        <v>9379</v>
      </c>
      <c r="G24" s="71">
        <v>9193</v>
      </c>
      <c r="H24" s="76"/>
      <c r="I24" s="75">
        <v>4478</v>
      </c>
      <c r="J24" s="6"/>
      <c r="K24" s="2" t="s">
        <v>190</v>
      </c>
      <c r="L24" s="6"/>
      <c r="M24" s="2" t="s">
        <v>190</v>
      </c>
      <c r="N24" s="6"/>
    </row>
    <row r="25" spans="1:14" ht="17.25" customHeight="1">
      <c r="A25" s="290" t="s">
        <v>12</v>
      </c>
      <c r="B25" s="305"/>
      <c r="C25" s="305"/>
      <c r="D25" s="305"/>
      <c r="E25" s="71">
        <v>30137</v>
      </c>
      <c r="F25" s="71">
        <v>28331</v>
      </c>
      <c r="G25" s="71">
        <v>28061</v>
      </c>
      <c r="H25" s="76"/>
      <c r="I25" s="75">
        <v>4827</v>
      </c>
      <c r="J25" s="6"/>
      <c r="K25" s="2" t="s">
        <v>190</v>
      </c>
      <c r="L25" s="6"/>
      <c r="M25" s="2" t="s">
        <v>190</v>
      </c>
      <c r="N25" s="6"/>
    </row>
    <row r="26" spans="1:14" ht="17.25" customHeight="1">
      <c r="A26" s="290" t="s">
        <v>13</v>
      </c>
      <c r="B26" s="305"/>
      <c r="C26" s="305"/>
      <c r="D26" s="305"/>
      <c r="E26" s="71">
        <v>14955</v>
      </c>
      <c r="F26" s="71">
        <v>14129</v>
      </c>
      <c r="G26" s="71">
        <v>13041</v>
      </c>
      <c r="H26" s="76"/>
      <c r="I26" s="75">
        <v>4012</v>
      </c>
      <c r="J26" s="6"/>
      <c r="K26" s="2" t="s">
        <v>190</v>
      </c>
      <c r="L26" s="6"/>
      <c r="M26" s="2" t="s">
        <v>190</v>
      </c>
      <c r="N26" s="6"/>
    </row>
    <row r="27" spans="1:14" ht="17.25" customHeight="1">
      <c r="A27" s="292" t="s">
        <v>175</v>
      </c>
      <c r="B27" s="302"/>
      <c r="C27" s="302"/>
      <c r="D27" s="302"/>
      <c r="E27" s="71">
        <v>5429</v>
      </c>
      <c r="F27" s="71">
        <v>4962</v>
      </c>
      <c r="G27" s="71">
        <v>3391</v>
      </c>
      <c r="H27" s="76"/>
      <c r="I27" s="106">
        <v>1379</v>
      </c>
      <c r="J27" s="6"/>
      <c r="K27" s="2" t="s">
        <v>190</v>
      </c>
      <c r="L27" s="6"/>
      <c r="M27" s="2" t="s">
        <v>190</v>
      </c>
      <c r="N27" s="6"/>
    </row>
    <row r="28" spans="1:14" ht="28.5" customHeight="1">
      <c r="A28" s="292" t="s">
        <v>176</v>
      </c>
      <c r="B28" s="302"/>
      <c r="C28" s="302"/>
      <c r="D28" s="302"/>
      <c r="E28" s="71">
        <v>5939</v>
      </c>
      <c r="F28" s="71">
        <v>4258</v>
      </c>
      <c r="G28" s="71">
        <v>2733</v>
      </c>
      <c r="H28" s="76"/>
      <c r="I28" s="106">
        <v>1170</v>
      </c>
      <c r="J28" s="6"/>
      <c r="K28" s="2" t="s">
        <v>190</v>
      </c>
      <c r="L28" s="6"/>
      <c r="M28" s="2" t="s">
        <v>190</v>
      </c>
      <c r="N28" s="6"/>
    </row>
    <row r="29" spans="1:14" ht="23.25" customHeight="1">
      <c r="A29" s="288" t="s">
        <v>80</v>
      </c>
      <c r="B29" s="288"/>
      <c r="C29" s="288"/>
      <c r="D29" s="288"/>
      <c r="E29" s="71">
        <f>SUM(E30:E33)</f>
        <v>4432</v>
      </c>
      <c r="F29" s="71">
        <f>SUM(F30:F33)</f>
        <v>4161</v>
      </c>
      <c r="G29" s="71">
        <f>SUM(G30:G33)</f>
        <v>3863</v>
      </c>
      <c r="H29" s="76"/>
      <c r="I29" s="75">
        <f>SUM(I30:I33)</f>
        <v>1028</v>
      </c>
      <c r="J29" s="6"/>
      <c r="K29" s="2" t="s">
        <v>190</v>
      </c>
      <c r="L29" s="6"/>
      <c r="M29" s="2" t="s">
        <v>190</v>
      </c>
      <c r="N29" s="6"/>
    </row>
    <row r="30" spans="1:14" ht="23.25" customHeight="1">
      <c r="A30" s="289" t="s">
        <v>11</v>
      </c>
      <c r="B30" s="305"/>
      <c r="C30" s="305"/>
      <c r="D30" s="305"/>
      <c r="E30" s="71">
        <v>705</v>
      </c>
      <c r="F30" s="71">
        <v>648</v>
      </c>
      <c r="G30" s="71">
        <v>614</v>
      </c>
      <c r="H30" s="76"/>
      <c r="I30" s="75">
        <v>335</v>
      </c>
      <c r="J30" s="6"/>
      <c r="K30" s="2" t="s">
        <v>190</v>
      </c>
      <c r="L30" s="6"/>
      <c r="M30" s="2" t="s">
        <v>190</v>
      </c>
      <c r="N30" s="6"/>
    </row>
    <row r="31" spans="1:14" ht="17.25" customHeight="1">
      <c r="A31" s="290" t="s">
        <v>12</v>
      </c>
      <c r="B31" s="305"/>
      <c r="C31" s="305"/>
      <c r="D31" s="305"/>
      <c r="E31" s="71">
        <v>2049</v>
      </c>
      <c r="F31" s="71">
        <v>1932</v>
      </c>
      <c r="G31" s="71">
        <v>1910</v>
      </c>
      <c r="H31" s="76"/>
      <c r="I31" s="75">
        <v>324</v>
      </c>
      <c r="J31" s="6"/>
      <c r="K31" s="2" t="s">
        <v>190</v>
      </c>
      <c r="L31" s="6"/>
      <c r="M31" s="2" t="s">
        <v>190</v>
      </c>
      <c r="N31" s="6"/>
    </row>
    <row r="32" spans="1:14" ht="17.25" customHeight="1">
      <c r="A32" s="290" t="s">
        <v>13</v>
      </c>
      <c r="B32" s="305"/>
      <c r="C32" s="305"/>
      <c r="D32" s="305"/>
      <c r="E32" s="71">
        <v>947</v>
      </c>
      <c r="F32" s="71">
        <v>895</v>
      </c>
      <c r="G32" s="71">
        <v>836</v>
      </c>
      <c r="H32" s="76"/>
      <c r="I32" s="75">
        <v>251</v>
      </c>
      <c r="J32" s="6"/>
      <c r="K32" s="2" t="s">
        <v>190</v>
      </c>
      <c r="L32" s="6"/>
      <c r="M32" s="2" t="s">
        <v>190</v>
      </c>
      <c r="N32" s="6"/>
    </row>
    <row r="33" spans="1:14" ht="17.25" customHeight="1">
      <c r="A33" s="292" t="s">
        <v>175</v>
      </c>
      <c r="B33" s="302"/>
      <c r="C33" s="302"/>
      <c r="D33" s="302"/>
      <c r="E33" s="71">
        <v>731</v>
      </c>
      <c r="F33" s="71">
        <v>686</v>
      </c>
      <c r="G33" s="71">
        <v>503</v>
      </c>
      <c r="H33" s="76"/>
      <c r="I33" s="106">
        <v>118</v>
      </c>
      <c r="J33" s="6"/>
      <c r="K33" s="2" t="s">
        <v>190</v>
      </c>
      <c r="L33" s="6"/>
      <c r="M33" s="2" t="s">
        <v>190</v>
      </c>
      <c r="N33" s="6"/>
    </row>
    <row r="34" spans="1:14" ht="27.75" customHeight="1">
      <c r="A34" s="288" t="s">
        <v>81</v>
      </c>
      <c r="B34" s="288"/>
      <c r="C34" s="288"/>
      <c r="D34" s="288"/>
      <c r="E34" s="71">
        <f>SUM(E35:E39)</f>
        <v>74410</v>
      </c>
      <c r="F34" s="71">
        <f>SUM(F35:F39)</f>
        <v>68985</v>
      </c>
      <c r="G34" s="71">
        <f>SUM(G35:G39)</f>
        <v>65205</v>
      </c>
      <c r="H34" s="76"/>
      <c r="I34" s="75">
        <f>SUM(I35:I39)</f>
        <v>18143</v>
      </c>
      <c r="J34" s="6"/>
      <c r="K34" s="2" t="s">
        <v>190</v>
      </c>
      <c r="L34" s="6"/>
      <c r="M34" s="2" t="s">
        <v>190</v>
      </c>
      <c r="N34" s="6"/>
    </row>
    <row r="35" spans="1:14" ht="23.25" customHeight="1">
      <c r="A35" s="289" t="s">
        <v>11</v>
      </c>
      <c r="B35" s="305"/>
      <c r="C35" s="305"/>
      <c r="D35" s="305"/>
      <c r="E35" s="71">
        <v>11665</v>
      </c>
      <c r="F35" s="71">
        <v>10839</v>
      </c>
      <c r="G35" s="71">
        <v>10790</v>
      </c>
      <c r="H35" s="76"/>
      <c r="I35" s="75">
        <v>5709</v>
      </c>
      <c r="J35" s="6"/>
      <c r="K35" s="2" t="s">
        <v>190</v>
      </c>
      <c r="L35" s="6"/>
      <c r="M35" s="2" t="s">
        <v>190</v>
      </c>
      <c r="N35" s="6"/>
    </row>
    <row r="36" spans="1:14" ht="17.25" customHeight="1">
      <c r="A36" s="290" t="s">
        <v>12</v>
      </c>
      <c r="B36" s="305"/>
      <c r="C36" s="305"/>
      <c r="D36" s="305"/>
      <c r="E36" s="71">
        <v>35617</v>
      </c>
      <c r="F36" s="71">
        <v>33375</v>
      </c>
      <c r="G36" s="71">
        <v>33276</v>
      </c>
      <c r="H36" s="76"/>
      <c r="I36" s="75">
        <v>5341</v>
      </c>
      <c r="J36" s="6"/>
      <c r="K36" s="2" t="s">
        <v>190</v>
      </c>
      <c r="L36" s="6"/>
      <c r="M36" s="2" t="s">
        <v>190</v>
      </c>
      <c r="N36" s="6"/>
    </row>
    <row r="37" spans="1:14" ht="17.25" customHeight="1">
      <c r="A37" s="290" t="s">
        <v>13</v>
      </c>
      <c r="B37" s="305"/>
      <c r="C37" s="305"/>
      <c r="D37" s="305"/>
      <c r="E37" s="71">
        <v>16462</v>
      </c>
      <c r="F37" s="71">
        <v>15588</v>
      </c>
      <c r="G37" s="71">
        <v>14467</v>
      </c>
      <c r="H37" s="76"/>
      <c r="I37" s="75">
        <v>4389</v>
      </c>
      <c r="J37" s="6"/>
      <c r="K37" s="2" t="s">
        <v>190</v>
      </c>
      <c r="L37" s="6"/>
      <c r="M37" s="2" t="s">
        <v>190</v>
      </c>
      <c r="N37" s="6"/>
    </row>
    <row r="38" spans="1:14" ht="17.25" customHeight="1">
      <c r="A38" s="292" t="s">
        <v>175</v>
      </c>
      <c r="B38" s="302"/>
      <c r="C38" s="302"/>
      <c r="D38" s="302"/>
      <c r="E38" s="71">
        <v>3273</v>
      </c>
      <c r="F38" s="71">
        <v>3158</v>
      </c>
      <c r="G38" s="71">
        <v>2597</v>
      </c>
      <c r="H38" s="76"/>
      <c r="I38" s="106">
        <v>913</v>
      </c>
      <c r="J38" s="6"/>
      <c r="K38" s="2" t="s">
        <v>190</v>
      </c>
      <c r="L38" s="6"/>
      <c r="M38" s="2" t="s">
        <v>190</v>
      </c>
      <c r="N38" s="6"/>
    </row>
    <row r="39" spans="1:14" ht="28.5" customHeight="1">
      <c r="A39" s="292" t="s">
        <v>176</v>
      </c>
      <c r="B39" s="302"/>
      <c r="C39" s="302"/>
      <c r="D39" s="302"/>
      <c r="E39" s="71">
        <v>7393</v>
      </c>
      <c r="F39" s="71">
        <v>6025</v>
      </c>
      <c r="G39" s="71">
        <v>4075</v>
      </c>
      <c r="H39" s="76"/>
      <c r="I39" s="106">
        <v>1791</v>
      </c>
      <c r="J39" s="6"/>
      <c r="K39" s="2" t="s">
        <v>190</v>
      </c>
      <c r="L39" s="6"/>
      <c r="M39" s="2" t="s">
        <v>190</v>
      </c>
      <c r="N39" s="6"/>
    </row>
    <row r="40" spans="1:14" ht="23.25" customHeight="1">
      <c r="A40" s="288" t="s">
        <v>82</v>
      </c>
      <c r="B40" s="288"/>
      <c r="C40" s="288"/>
      <c r="D40" s="288"/>
      <c r="E40" s="71">
        <f>SUM(E41:E45)</f>
        <v>17585</v>
      </c>
      <c r="F40" s="71">
        <f>SUM(F41:F45)</f>
        <v>15778</v>
      </c>
      <c r="G40" s="71">
        <f>SUM(G41:G45)</f>
        <v>14583</v>
      </c>
      <c r="H40" s="76"/>
      <c r="I40" s="75">
        <f>SUM(I41:I45)</f>
        <v>4028</v>
      </c>
      <c r="J40" s="6"/>
      <c r="K40" s="2" t="s">
        <v>190</v>
      </c>
      <c r="L40" s="6"/>
      <c r="M40" s="2" t="s">
        <v>190</v>
      </c>
      <c r="N40" s="6"/>
    </row>
    <row r="41" spans="1:14" ht="23.25" customHeight="1">
      <c r="A41" s="289" t="s">
        <v>11</v>
      </c>
      <c r="B41" s="305"/>
      <c r="C41" s="305"/>
      <c r="D41" s="305"/>
      <c r="E41" s="71">
        <v>2891</v>
      </c>
      <c r="F41" s="71">
        <v>2535</v>
      </c>
      <c r="G41" s="71">
        <v>2265</v>
      </c>
      <c r="H41" s="76"/>
      <c r="I41" s="75">
        <v>1203</v>
      </c>
      <c r="J41" s="6"/>
      <c r="K41" s="2" t="s">
        <v>190</v>
      </c>
      <c r="L41" s="6"/>
      <c r="M41" s="2" t="s">
        <v>190</v>
      </c>
      <c r="N41" s="6"/>
    </row>
    <row r="42" spans="1:14" ht="17.25" customHeight="1">
      <c r="A42" s="290" t="s">
        <v>12</v>
      </c>
      <c r="B42" s="305"/>
      <c r="C42" s="305"/>
      <c r="D42" s="305"/>
      <c r="E42" s="71">
        <v>8587</v>
      </c>
      <c r="F42" s="71">
        <v>7468</v>
      </c>
      <c r="G42" s="71">
        <v>7402</v>
      </c>
      <c r="H42" s="76"/>
      <c r="I42" s="75">
        <v>1160</v>
      </c>
      <c r="J42" s="6"/>
      <c r="K42" s="2" t="s">
        <v>190</v>
      </c>
      <c r="L42" s="6"/>
      <c r="M42" s="2" t="s">
        <v>190</v>
      </c>
      <c r="N42" s="6"/>
    </row>
    <row r="43" spans="1:14" ht="17.25" customHeight="1">
      <c r="A43" s="290" t="s">
        <v>13</v>
      </c>
      <c r="B43" s="305"/>
      <c r="C43" s="305"/>
      <c r="D43" s="305"/>
      <c r="E43" s="71">
        <v>3505</v>
      </c>
      <c r="F43" s="71">
        <v>3288</v>
      </c>
      <c r="G43" s="71">
        <v>2942</v>
      </c>
      <c r="H43" s="76"/>
      <c r="I43" s="75">
        <v>956</v>
      </c>
      <c r="J43" s="6"/>
      <c r="K43" s="2" t="s">
        <v>190</v>
      </c>
      <c r="L43" s="6"/>
      <c r="M43" s="2" t="s">
        <v>190</v>
      </c>
      <c r="N43" s="6"/>
    </row>
    <row r="44" spans="1:14" ht="17.25" customHeight="1">
      <c r="A44" s="292" t="s">
        <v>175</v>
      </c>
      <c r="B44" s="302"/>
      <c r="C44" s="302"/>
      <c r="D44" s="302"/>
      <c r="E44" s="71">
        <v>931</v>
      </c>
      <c r="F44" s="71">
        <v>892</v>
      </c>
      <c r="G44" s="71">
        <v>725</v>
      </c>
      <c r="H44" s="76"/>
      <c r="I44" s="106">
        <v>278</v>
      </c>
      <c r="J44" s="6"/>
      <c r="K44" s="2" t="s">
        <v>190</v>
      </c>
      <c r="L44" s="6"/>
      <c r="M44" s="2" t="s">
        <v>190</v>
      </c>
      <c r="N44" s="6"/>
    </row>
    <row r="45" spans="1:14" ht="27.75" customHeight="1">
      <c r="A45" s="292" t="s">
        <v>176</v>
      </c>
      <c r="B45" s="302"/>
      <c r="C45" s="302"/>
      <c r="D45" s="302"/>
      <c r="E45" s="71">
        <v>1671</v>
      </c>
      <c r="F45" s="71">
        <v>1595</v>
      </c>
      <c r="G45" s="71">
        <v>1249</v>
      </c>
      <c r="H45" s="76"/>
      <c r="I45" s="106">
        <v>431</v>
      </c>
      <c r="J45" s="6"/>
      <c r="K45" s="2" t="s">
        <v>190</v>
      </c>
      <c r="L45" s="6"/>
      <c r="M45" s="2" t="s">
        <v>190</v>
      </c>
      <c r="N45" s="6"/>
    </row>
    <row r="46" spans="1:14" ht="17.25" customHeight="1">
      <c r="A46" s="220"/>
      <c r="B46" s="220"/>
      <c r="C46" s="220"/>
      <c r="D46" s="220"/>
      <c r="E46" s="28"/>
      <c r="F46" s="28"/>
      <c r="G46" s="28"/>
      <c r="H46" s="28"/>
      <c r="I46" s="28"/>
      <c r="J46" s="28"/>
      <c r="K46" s="28"/>
      <c r="L46" s="28"/>
      <c r="M46" s="28"/>
      <c r="N46" s="28"/>
    </row>
    <row r="47" spans="1:14" ht="11.25" customHeight="1">
      <c r="A47" s="6"/>
      <c r="B47" s="6"/>
      <c r="C47" s="6"/>
      <c r="D47" s="6"/>
      <c r="H47" s="6"/>
      <c r="I47" s="6"/>
      <c r="J47" s="6"/>
      <c r="K47" s="6"/>
      <c r="L47" s="6"/>
      <c r="M47" s="6"/>
      <c r="N47" s="2"/>
    </row>
    <row r="48" spans="1:14" ht="11.25" customHeight="1">
      <c r="A48" s="287" t="s">
        <v>45</v>
      </c>
      <c r="B48" s="287"/>
      <c r="C48" s="287" t="s">
        <v>154</v>
      </c>
      <c r="D48" s="287"/>
      <c r="E48" s="287"/>
      <c r="F48" s="287"/>
      <c r="G48" s="287"/>
      <c r="H48" s="303"/>
      <c r="I48" s="287"/>
      <c r="J48" s="287"/>
      <c r="K48" s="287"/>
      <c r="L48" s="287"/>
      <c r="M48" s="287"/>
      <c r="N48" s="287"/>
    </row>
    <row r="49" spans="1:14" ht="11.25" customHeight="1">
      <c r="A49" s="108" t="s">
        <v>44</v>
      </c>
      <c r="B49" s="304" t="s">
        <v>196</v>
      </c>
      <c r="C49" s="302"/>
      <c r="D49" s="302"/>
      <c r="E49" s="302"/>
      <c r="F49" s="302"/>
      <c r="G49" s="302"/>
      <c r="H49" s="302"/>
      <c r="I49" s="302"/>
      <c r="J49" s="302"/>
      <c r="K49" s="302"/>
      <c r="L49" s="302"/>
      <c r="M49" s="302"/>
      <c r="N49" s="302"/>
    </row>
    <row r="50" spans="1:14" ht="11.25" customHeight="1">
      <c r="A50" s="91" t="s">
        <v>42</v>
      </c>
      <c r="B50" s="306" t="s">
        <v>197</v>
      </c>
      <c r="C50" s="285"/>
      <c r="D50" s="285"/>
      <c r="E50" s="285"/>
      <c r="F50" s="285"/>
      <c r="G50" s="285"/>
      <c r="H50" s="285"/>
      <c r="I50" s="285"/>
      <c r="J50" s="285"/>
      <c r="K50" s="285"/>
      <c r="L50" s="285"/>
      <c r="M50" s="285"/>
      <c r="N50" s="285"/>
    </row>
    <row r="51" spans="1:14" ht="11.25" customHeight="1">
      <c r="A51" s="91" t="s">
        <v>20</v>
      </c>
      <c r="B51" s="284" t="s">
        <v>155</v>
      </c>
      <c r="C51" s="284"/>
      <c r="D51" s="284"/>
      <c r="E51" s="284"/>
      <c r="F51" s="284"/>
      <c r="G51" s="284"/>
      <c r="H51" s="284"/>
      <c r="I51" s="284"/>
      <c r="J51" s="284"/>
      <c r="K51" s="284"/>
      <c r="L51" s="284"/>
      <c r="M51" s="284"/>
      <c r="N51" s="284"/>
    </row>
    <row r="52" spans="1:14" ht="11.25" customHeight="1">
      <c r="A52" s="91"/>
      <c r="B52" s="284"/>
      <c r="C52" s="284"/>
      <c r="D52" s="284"/>
      <c r="E52" s="284"/>
      <c r="F52" s="284"/>
      <c r="G52" s="284"/>
      <c r="H52" s="284"/>
      <c r="I52" s="284"/>
      <c r="J52" s="284"/>
      <c r="K52" s="284"/>
      <c r="L52" s="284"/>
      <c r="M52" s="284"/>
      <c r="N52" s="284"/>
    </row>
    <row r="53" spans="1:14" ht="11.25" customHeight="1">
      <c r="A53" s="91" t="s">
        <v>125</v>
      </c>
      <c r="B53" s="283" t="s">
        <v>156</v>
      </c>
      <c r="C53" s="302"/>
      <c r="D53" s="302"/>
      <c r="E53" s="302"/>
      <c r="F53" s="302"/>
      <c r="G53" s="302"/>
      <c r="H53" s="302"/>
      <c r="I53" s="302"/>
      <c r="J53" s="302"/>
      <c r="K53" s="302"/>
      <c r="L53" s="302"/>
      <c r="M53" s="302"/>
      <c r="N53" s="302"/>
    </row>
    <row r="54" spans="1:14" ht="11.25" customHeight="1">
      <c r="A54" s="91" t="s">
        <v>127</v>
      </c>
      <c r="B54" s="285" t="s">
        <v>198</v>
      </c>
      <c r="C54" s="285"/>
      <c r="D54" s="285"/>
      <c r="E54" s="285"/>
      <c r="F54" s="285"/>
      <c r="G54" s="285"/>
      <c r="H54" s="285"/>
      <c r="I54" s="285"/>
      <c r="J54" s="285"/>
      <c r="K54" s="285"/>
      <c r="L54" s="285"/>
      <c r="M54" s="285"/>
      <c r="N54" s="285"/>
    </row>
    <row r="55" spans="1:14" ht="11.25" customHeight="1">
      <c r="A55" s="91" t="s">
        <v>160</v>
      </c>
      <c r="B55" s="285" t="s">
        <v>159</v>
      </c>
      <c r="C55" s="285"/>
      <c r="D55" s="285"/>
      <c r="E55" s="285"/>
      <c r="F55" s="285"/>
      <c r="G55" s="285"/>
      <c r="H55" s="285"/>
      <c r="I55" s="285"/>
      <c r="J55" s="285"/>
      <c r="K55" s="285"/>
      <c r="L55" s="285"/>
      <c r="M55" s="285"/>
      <c r="N55" s="285"/>
    </row>
    <row r="56" spans="1:14" ht="11.25" customHeight="1">
      <c r="A56" s="91" t="s">
        <v>162</v>
      </c>
      <c r="B56" s="306" t="s">
        <v>179</v>
      </c>
      <c r="C56" s="306"/>
      <c r="D56" s="306"/>
      <c r="E56" s="306"/>
      <c r="F56" s="306"/>
      <c r="G56" s="306"/>
      <c r="H56" s="306"/>
      <c r="I56" s="306"/>
      <c r="J56" s="306"/>
      <c r="K56" s="306"/>
      <c r="L56" s="306"/>
      <c r="M56" s="306"/>
      <c r="N56" s="306"/>
    </row>
    <row r="57" spans="1:14" ht="11.25" customHeight="1">
      <c r="A57" s="91" t="s">
        <v>164</v>
      </c>
      <c r="B57" s="282" t="s">
        <v>163</v>
      </c>
      <c r="C57" s="302"/>
      <c r="D57" s="302"/>
      <c r="E57" s="302"/>
      <c r="F57" s="302"/>
      <c r="G57" s="302"/>
      <c r="H57" s="302"/>
      <c r="I57" s="302"/>
      <c r="J57" s="302"/>
      <c r="K57" s="302"/>
      <c r="L57" s="302"/>
      <c r="M57" s="302"/>
      <c r="N57" s="302"/>
    </row>
    <row r="58" spans="1:14" ht="11.25" customHeight="1">
      <c r="A58" s="91" t="s">
        <v>199</v>
      </c>
      <c r="B58" s="272" t="s">
        <v>165</v>
      </c>
      <c r="C58" s="272"/>
      <c r="D58" s="272"/>
      <c r="E58" s="272"/>
      <c r="F58" s="272"/>
      <c r="G58" s="272"/>
      <c r="H58" s="272"/>
      <c r="I58" s="272"/>
      <c r="J58" s="272"/>
      <c r="K58" s="272"/>
      <c r="L58" s="272"/>
      <c r="M58" s="272"/>
      <c r="N58" s="272"/>
    </row>
    <row r="59" spans="1:14" ht="11.25" customHeight="1">
      <c r="A59" s="53" t="s">
        <v>50</v>
      </c>
      <c r="B59" s="6"/>
      <c r="C59" s="6"/>
      <c r="D59" s="6" t="s">
        <v>133</v>
      </c>
      <c r="E59" s="6"/>
      <c r="F59" s="6"/>
      <c r="G59" s="6"/>
      <c r="H59" s="6"/>
      <c r="I59" s="6"/>
      <c r="J59" s="6"/>
      <c r="K59" s="6"/>
      <c r="L59" s="6"/>
      <c r="M59" s="6"/>
      <c r="N59" s="6"/>
    </row>
    <row r="60" ht="11.25" hidden="1">
      <c r="A60" s="6" t="s">
        <v>2</v>
      </c>
    </row>
  </sheetData>
  <sheetProtection/>
  <mergeCells count="59">
    <mergeCell ref="A18:D18"/>
    <mergeCell ref="A2:L2"/>
    <mergeCell ref="A3:L3"/>
    <mergeCell ref="A4:L4"/>
    <mergeCell ref="A5:L5"/>
    <mergeCell ref="A8:D9"/>
    <mergeCell ref="E8:E9"/>
    <mergeCell ref="M8:M9"/>
    <mergeCell ref="A11:D11"/>
    <mergeCell ref="A12:D12"/>
    <mergeCell ref="A13:D13"/>
    <mergeCell ref="A14:D14"/>
    <mergeCell ref="M2:N2"/>
    <mergeCell ref="A35:D35"/>
    <mergeCell ref="A15:D15"/>
    <mergeCell ref="G8:G9"/>
    <mergeCell ref="I8:I9"/>
    <mergeCell ref="K8:K9"/>
    <mergeCell ref="A19:D19"/>
    <mergeCell ref="A20:D20"/>
    <mergeCell ref="F8:F9"/>
    <mergeCell ref="A16:D16"/>
    <mergeCell ref="A17:D17"/>
    <mergeCell ref="A23:D23"/>
    <mergeCell ref="A24:D24"/>
    <mergeCell ref="A25:D25"/>
    <mergeCell ref="A26:D26"/>
    <mergeCell ref="A32:D32"/>
    <mergeCell ref="A34:D34"/>
    <mergeCell ref="B55:N55"/>
    <mergeCell ref="B57:N57"/>
    <mergeCell ref="A21:D21"/>
    <mergeCell ref="A27:D27"/>
    <mergeCell ref="A28:D28"/>
    <mergeCell ref="A29:D29"/>
    <mergeCell ref="A30:D30"/>
    <mergeCell ref="A31:D31"/>
    <mergeCell ref="A33:D33"/>
    <mergeCell ref="A22:D22"/>
    <mergeCell ref="B56:N56"/>
    <mergeCell ref="A44:D44"/>
    <mergeCell ref="A45:D45"/>
    <mergeCell ref="A46:D46"/>
    <mergeCell ref="A48:B48"/>
    <mergeCell ref="B58:N58"/>
    <mergeCell ref="B50:N50"/>
    <mergeCell ref="B51:N52"/>
    <mergeCell ref="B53:N53"/>
    <mergeCell ref="B54:N54"/>
    <mergeCell ref="A38:D38"/>
    <mergeCell ref="C48:N48"/>
    <mergeCell ref="B49:N49"/>
    <mergeCell ref="A42:D42"/>
    <mergeCell ref="A36:D36"/>
    <mergeCell ref="A37:D37"/>
    <mergeCell ref="A39:D39"/>
    <mergeCell ref="A43:D43"/>
    <mergeCell ref="A40:D40"/>
    <mergeCell ref="A41:D41"/>
  </mergeCells>
  <hyperlinks>
    <hyperlink ref="M2:N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3.xml><?xml version="1.0" encoding="utf-8"?>
<worksheet xmlns="http://schemas.openxmlformats.org/spreadsheetml/2006/main" xmlns:r="http://schemas.openxmlformats.org/officeDocument/2006/relationships">
  <dimension ref="A2:M5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5" style="0" customWidth="1"/>
    <col min="5" max="5" width="35" style="2" customWidth="1"/>
    <col min="6" max="6" width="2.66015625" style="2" customWidth="1"/>
    <col min="7" max="7" width="6.83203125" style="2" customWidth="1"/>
    <col min="8" max="8" width="35" style="2" customWidth="1"/>
    <col min="9" max="9" width="2.66015625" style="0" customWidth="1"/>
    <col min="10" max="16384" width="0" style="0" hidden="1" customWidth="1"/>
  </cols>
  <sheetData>
    <row r="1" ht="15.75" customHeight="1"/>
    <row r="2" spans="1:10" ht="12.75">
      <c r="A2" s="212" t="s">
        <v>200</v>
      </c>
      <c r="B2" s="212"/>
      <c r="C2" s="212"/>
      <c r="D2" s="212"/>
      <c r="E2" s="212"/>
      <c r="F2" s="212"/>
      <c r="G2" s="212"/>
      <c r="H2" s="260" t="s">
        <v>223</v>
      </c>
      <c r="I2" s="260"/>
      <c r="J2" t="s">
        <v>2</v>
      </c>
    </row>
    <row r="3" spans="1:11" ht="12.75" customHeight="1">
      <c r="A3" s="212" t="s">
        <v>202</v>
      </c>
      <c r="B3" s="212"/>
      <c r="C3" s="212"/>
      <c r="D3" s="212"/>
      <c r="E3" s="212"/>
      <c r="F3" s="212"/>
      <c r="G3" s="212"/>
      <c r="H3" s="43"/>
      <c r="I3" s="55"/>
      <c r="K3" s="9"/>
    </row>
    <row r="4" spans="1:11" ht="12.75" customHeight="1">
      <c r="A4" s="212">
        <v>2015</v>
      </c>
      <c r="B4" s="212"/>
      <c r="C4" s="212"/>
      <c r="D4" s="212"/>
      <c r="E4" s="212"/>
      <c r="F4" s="212"/>
      <c r="G4" s="212"/>
      <c r="H4" s="212"/>
      <c r="K4" s="9"/>
    </row>
    <row r="5" spans="1:11" ht="11.25">
      <c r="A5" s="10"/>
      <c r="B5" s="10"/>
      <c r="C5" s="10"/>
      <c r="D5" s="10"/>
      <c r="E5" s="11"/>
      <c r="F5" s="11"/>
      <c r="G5" s="11"/>
      <c r="H5" s="11"/>
      <c r="I5" s="27"/>
      <c r="K5" s="9"/>
    </row>
    <row r="6" ht="1.5" customHeight="1"/>
    <row r="7" spans="1:9" ht="11.25">
      <c r="A7" s="250" t="s">
        <v>73</v>
      </c>
      <c r="B7" s="270"/>
      <c r="C7" s="270"/>
      <c r="D7" s="270"/>
      <c r="E7" s="26" t="s">
        <v>203</v>
      </c>
      <c r="F7" s="52" t="s">
        <v>44</v>
      </c>
      <c r="G7" s="52"/>
      <c r="H7" s="24" t="s">
        <v>204</v>
      </c>
      <c r="I7" s="103" t="s">
        <v>42</v>
      </c>
    </row>
    <row r="8" spans="1:9" ht="1.5" customHeight="1">
      <c r="A8" s="27"/>
      <c r="B8" s="27"/>
      <c r="C8" s="27"/>
      <c r="D8" s="27"/>
      <c r="E8" s="28"/>
      <c r="F8" s="28"/>
      <c r="G8" s="28"/>
      <c r="H8" s="28"/>
      <c r="I8" s="27"/>
    </row>
    <row r="9" spans="1:9" ht="23.25" customHeight="1">
      <c r="A9" s="244" t="s">
        <v>77</v>
      </c>
      <c r="B9" s="245"/>
      <c r="C9" s="245"/>
      <c r="D9" s="245"/>
      <c r="E9" s="105">
        <f>SUM(E10:E14)</f>
        <v>559</v>
      </c>
      <c r="H9" s="105">
        <f>SUM(H10:H14)</f>
        <v>15</v>
      </c>
      <c r="I9" s="6"/>
    </row>
    <row r="10" spans="1:9" ht="23.25" customHeight="1">
      <c r="A10" s="305" t="s">
        <v>78</v>
      </c>
      <c r="B10" s="305"/>
      <c r="C10" s="305"/>
      <c r="D10" s="305"/>
      <c r="E10" s="2">
        <v>23</v>
      </c>
      <c r="H10" s="2">
        <v>0</v>
      </c>
      <c r="I10" s="6"/>
    </row>
    <row r="11" spans="1:9" ht="17.25" customHeight="1">
      <c r="A11" s="238" t="s">
        <v>79</v>
      </c>
      <c r="B11" s="238"/>
      <c r="C11" s="238"/>
      <c r="D11" s="238"/>
      <c r="E11" s="2">
        <v>188</v>
      </c>
      <c r="H11" s="2">
        <v>3</v>
      </c>
      <c r="I11" s="6"/>
    </row>
    <row r="12" spans="1:9" ht="17.25" customHeight="1">
      <c r="A12" s="238" t="s">
        <v>80</v>
      </c>
      <c r="B12" s="238"/>
      <c r="C12" s="238"/>
      <c r="D12" s="238"/>
      <c r="E12" s="2">
        <v>14</v>
      </c>
      <c r="H12" s="2">
        <v>0</v>
      </c>
      <c r="I12" s="6"/>
    </row>
    <row r="13" spans="1:9" ht="17.25" customHeight="1">
      <c r="A13" s="305" t="s">
        <v>81</v>
      </c>
      <c r="B13" s="305"/>
      <c r="C13" s="305"/>
      <c r="D13" s="305"/>
      <c r="E13" s="2">
        <f>SUM(132+185)</f>
        <v>317</v>
      </c>
      <c r="H13" s="2">
        <v>12</v>
      </c>
      <c r="I13" s="6"/>
    </row>
    <row r="14" spans="1:9" ht="17.25" customHeight="1">
      <c r="A14" s="305" t="s">
        <v>82</v>
      </c>
      <c r="B14" s="305"/>
      <c r="C14" s="305"/>
      <c r="D14" s="305"/>
      <c r="E14" s="101">
        <v>17</v>
      </c>
      <c r="H14" s="2">
        <v>0</v>
      </c>
      <c r="I14" s="6"/>
    </row>
    <row r="15" spans="1:9" ht="17.25" customHeight="1">
      <c r="A15" s="220"/>
      <c r="B15" s="220"/>
      <c r="C15" s="220"/>
      <c r="D15" s="220"/>
      <c r="E15" s="28"/>
      <c r="F15" s="28"/>
      <c r="G15" s="28"/>
      <c r="H15" s="28"/>
      <c r="I15" s="41"/>
    </row>
    <row r="16" spans="2:9" ht="11.25" customHeight="1">
      <c r="B16" s="6"/>
      <c r="D16" s="109"/>
      <c r="E16" s="109"/>
      <c r="F16" s="109"/>
      <c r="G16" s="109"/>
      <c r="H16" s="109"/>
      <c r="I16" s="109"/>
    </row>
    <row r="17" spans="1:9" ht="11.25" customHeight="1">
      <c r="A17" s="108" t="s">
        <v>45</v>
      </c>
      <c r="B17" s="108"/>
      <c r="C17" s="282" t="s">
        <v>205</v>
      </c>
      <c r="D17" s="282"/>
      <c r="E17" s="282"/>
      <c r="F17" s="282"/>
      <c r="G17" s="282"/>
      <c r="H17" s="282"/>
      <c r="I17" s="282"/>
    </row>
    <row r="18" spans="1:9" ht="11.25" customHeight="1">
      <c r="A18" s="6" t="s">
        <v>44</v>
      </c>
      <c r="B18" s="310" t="s">
        <v>206</v>
      </c>
      <c r="C18" s="311"/>
      <c r="D18" s="311"/>
      <c r="E18" s="311"/>
      <c r="F18" s="311"/>
      <c r="G18" s="311"/>
      <c r="H18" s="311"/>
      <c r="I18" s="311"/>
    </row>
    <row r="19" spans="1:9" ht="11.25" customHeight="1">
      <c r="A19" s="6" t="s">
        <v>42</v>
      </c>
      <c r="B19" s="310" t="s">
        <v>207</v>
      </c>
      <c r="C19" s="311"/>
      <c r="D19" s="311"/>
      <c r="E19" s="311"/>
      <c r="F19" s="311"/>
      <c r="G19" s="311"/>
      <c r="H19" s="311"/>
      <c r="I19" s="311"/>
    </row>
    <row r="20" spans="1:9" ht="11.25">
      <c r="A20" s="53" t="s">
        <v>50</v>
      </c>
      <c r="B20" s="40"/>
      <c r="C20" s="40"/>
      <c r="D20" s="312" t="s">
        <v>208</v>
      </c>
      <c r="E20" s="313"/>
      <c r="F20" s="313"/>
      <c r="G20" s="313"/>
      <c r="H20" s="313"/>
      <c r="I20" s="313"/>
    </row>
    <row r="21" spans="4:9" ht="11.25">
      <c r="D21" s="312"/>
      <c r="E21" s="312"/>
      <c r="F21" s="312"/>
      <c r="G21" s="312"/>
      <c r="H21" s="312"/>
      <c r="I21" s="312"/>
    </row>
    <row r="22" ht="11.25" hidden="1">
      <c r="A22" t="s">
        <v>2</v>
      </c>
    </row>
    <row r="23" ht="11.25" hidden="1"/>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spans="2:13" ht="11.25" hidden="1">
      <c r="B50" s="2"/>
      <c r="C50" s="2"/>
      <c r="D50" s="2"/>
      <c r="I50" s="2"/>
      <c r="J50" s="2"/>
      <c r="K50" s="2"/>
      <c r="L50" s="2"/>
      <c r="M50" s="2"/>
    </row>
  </sheetData>
  <sheetProtection/>
  <mergeCells count="16">
    <mergeCell ref="A13:D13"/>
    <mergeCell ref="A14:D14"/>
    <mergeCell ref="A15:D15"/>
    <mergeCell ref="C17:I17"/>
    <mergeCell ref="B18:I18"/>
    <mergeCell ref="H2:I2"/>
    <mergeCell ref="B19:I19"/>
    <mergeCell ref="A2:G2"/>
    <mergeCell ref="A3:G3"/>
    <mergeCell ref="A4:H4"/>
    <mergeCell ref="D20:I21"/>
    <mergeCell ref="A7:D7"/>
    <mergeCell ref="A9:D9"/>
    <mergeCell ref="A10:D10"/>
    <mergeCell ref="A11:D11"/>
    <mergeCell ref="A12:D12"/>
  </mergeCells>
  <hyperlinks>
    <hyperlink ref="H2: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4.xml><?xml version="1.0" encoding="utf-8"?>
<worksheet xmlns="http://schemas.openxmlformats.org/spreadsheetml/2006/main" xmlns:r="http://schemas.openxmlformats.org/officeDocument/2006/relationships">
  <dimension ref="A2:N48"/>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83203125" style="0" customWidth="1"/>
    <col min="5" max="5" width="26.16015625" style="2" customWidth="1"/>
    <col min="6" max="6" width="2.66015625" style="2" customWidth="1"/>
    <col min="7" max="7" width="24.5" style="2" customWidth="1"/>
    <col min="8" max="8" width="27.66015625" style="2" customWidth="1"/>
    <col min="9" max="9" width="2.83203125" style="0" customWidth="1"/>
    <col min="10" max="16384" width="0" style="0" hidden="1" customWidth="1"/>
  </cols>
  <sheetData>
    <row r="1" ht="15.75" customHeight="1"/>
    <row r="2" spans="1:10" ht="12.75">
      <c r="A2" s="212" t="s">
        <v>222</v>
      </c>
      <c r="B2" s="213"/>
      <c r="C2" s="213"/>
      <c r="D2" s="213"/>
      <c r="E2" s="213"/>
      <c r="F2" s="213"/>
      <c r="G2" s="213"/>
      <c r="H2" s="260" t="s">
        <v>243</v>
      </c>
      <c r="I2" s="260"/>
      <c r="J2" t="s">
        <v>2</v>
      </c>
    </row>
    <row r="3" spans="1:11" ht="12.75" customHeight="1">
      <c r="A3" s="212" t="s">
        <v>224</v>
      </c>
      <c r="B3" s="213"/>
      <c r="C3" s="213"/>
      <c r="D3" s="213"/>
      <c r="E3" s="213"/>
      <c r="F3" s="213"/>
      <c r="G3" s="213"/>
      <c r="H3" s="3"/>
      <c r="I3" s="55"/>
      <c r="K3" s="9"/>
    </row>
    <row r="4" spans="1:11" ht="12.75" customHeight="1">
      <c r="A4" s="212" t="s">
        <v>115</v>
      </c>
      <c r="B4" s="213"/>
      <c r="C4" s="213"/>
      <c r="D4" s="213"/>
      <c r="E4" s="213"/>
      <c r="F4" s="213"/>
      <c r="G4" s="213"/>
      <c r="H4" s="3"/>
      <c r="K4" s="9"/>
    </row>
    <row r="5" spans="1:11" ht="11.25">
      <c r="A5" s="10"/>
      <c r="B5" s="10"/>
      <c r="C5" s="10"/>
      <c r="D5" s="10"/>
      <c r="E5" s="11"/>
      <c r="F5" s="11"/>
      <c r="G5" s="11"/>
      <c r="H5" s="11"/>
      <c r="I5" s="27"/>
      <c r="K5" s="9"/>
    </row>
    <row r="6" ht="1.5" customHeight="1"/>
    <row r="7" spans="1:9" ht="22.5">
      <c r="A7" s="214" t="s">
        <v>225</v>
      </c>
      <c r="B7" s="270"/>
      <c r="C7" s="270"/>
      <c r="D7" s="270"/>
      <c r="E7" s="19" t="s">
        <v>184</v>
      </c>
      <c r="F7" s="68" t="s">
        <v>120</v>
      </c>
      <c r="G7" s="19" t="s">
        <v>226</v>
      </c>
      <c r="H7" s="19" t="s">
        <v>227</v>
      </c>
      <c r="I7" s="19"/>
    </row>
    <row r="8" spans="1:9" ht="1.5" customHeight="1">
      <c r="A8" s="27"/>
      <c r="B8" s="27"/>
      <c r="C8" s="27"/>
      <c r="D8" s="27"/>
      <c r="E8" s="28"/>
      <c r="F8" s="28"/>
      <c r="G8" s="28"/>
      <c r="H8" s="27"/>
      <c r="I8" s="27"/>
    </row>
    <row r="9" spans="1:9" ht="23.25" customHeight="1">
      <c r="A9" s="244" t="s">
        <v>8</v>
      </c>
      <c r="B9" s="245"/>
      <c r="C9" s="245"/>
      <c r="D9" s="245"/>
      <c r="E9" s="116">
        <f>SUM(E10,E19)</f>
        <v>21685</v>
      </c>
      <c r="F9" s="116"/>
      <c r="G9" s="116">
        <f>SUM(G10,G19)</f>
        <v>3336</v>
      </c>
      <c r="H9" s="116">
        <f>SUM(H10,H19)</f>
        <v>2291</v>
      </c>
      <c r="I9" s="116"/>
    </row>
    <row r="10" spans="1:9" ht="23.25" customHeight="1">
      <c r="A10" s="311" t="s">
        <v>228</v>
      </c>
      <c r="B10" s="310"/>
      <c r="C10" s="310"/>
      <c r="D10" s="310"/>
      <c r="E10" s="117">
        <f>SUM(E11,E12,E15)</f>
        <v>21055</v>
      </c>
      <c r="F10" s="117"/>
      <c r="G10" s="117">
        <f>SUM(G11,G12,G15)</f>
        <v>3144</v>
      </c>
      <c r="H10" s="117">
        <f>SUM(H11,H12,H15)</f>
        <v>2182</v>
      </c>
      <c r="I10" s="117"/>
    </row>
    <row r="11" spans="1:9" ht="34.5" customHeight="1">
      <c r="A11" s="298" t="s">
        <v>229</v>
      </c>
      <c r="B11" s="314"/>
      <c r="C11" s="314"/>
      <c r="D11" s="314"/>
      <c r="E11" s="117">
        <v>432</v>
      </c>
      <c r="F11" s="117"/>
      <c r="G11" s="117">
        <v>164</v>
      </c>
      <c r="H11" s="117">
        <v>164</v>
      </c>
      <c r="I11" s="117"/>
    </row>
    <row r="12" spans="1:9" ht="23.25" customHeight="1">
      <c r="A12" s="290" t="s">
        <v>230</v>
      </c>
      <c r="B12" s="314"/>
      <c r="C12" s="314"/>
      <c r="D12" s="314"/>
      <c r="E12" s="117">
        <f>SUM(E13:E14)</f>
        <v>19923</v>
      </c>
      <c r="F12" s="117"/>
      <c r="G12" s="117">
        <f>SUM(G13:G14)</f>
        <v>2686</v>
      </c>
      <c r="H12" s="117">
        <f>SUM(H13:H14)</f>
        <v>1875</v>
      </c>
      <c r="I12" s="117"/>
    </row>
    <row r="13" spans="1:9" ht="23.25" customHeight="1">
      <c r="A13" s="315" t="s">
        <v>231</v>
      </c>
      <c r="B13" s="316"/>
      <c r="C13" s="316"/>
      <c r="D13" s="316"/>
      <c r="E13" s="117">
        <v>2101</v>
      </c>
      <c r="F13" s="117"/>
      <c r="G13" s="117">
        <v>483</v>
      </c>
      <c r="H13" s="117">
        <v>472</v>
      </c>
      <c r="I13" s="117"/>
    </row>
    <row r="14" spans="1:9" ht="17.25" customHeight="1">
      <c r="A14" s="315" t="s">
        <v>232</v>
      </c>
      <c r="B14" s="316"/>
      <c r="C14" s="316"/>
      <c r="D14" s="316"/>
      <c r="E14" s="117">
        <v>17822</v>
      </c>
      <c r="F14" s="117"/>
      <c r="G14" s="117">
        <v>2203</v>
      </c>
      <c r="H14" s="117">
        <v>1403</v>
      </c>
      <c r="I14" s="117"/>
    </row>
    <row r="15" spans="1:9" ht="23.25" customHeight="1">
      <c r="A15" s="290" t="s">
        <v>233</v>
      </c>
      <c r="B15" s="314"/>
      <c r="C15" s="314"/>
      <c r="D15" s="314"/>
      <c r="E15" s="117">
        <f>SUM(E16:E18)</f>
        <v>700</v>
      </c>
      <c r="F15" s="117"/>
      <c r="G15" s="117">
        <f>SUM(G16:G18)</f>
        <v>294</v>
      </c>
      <c r="H15" s="117">
        <f>SUM(H16:H18)</f>
        <v>143</v>
      </c>
      <c r="I15" s="117"/>
    </row>
    <row r="16" spans="1:9" ht="23.25" customHeight="1">
      <c r="A16" s="315" t="s">
        <v>234</v>
      </c>
      <c r="B16" s="316"/>
      <c r="C16" s="316"/>
      <c r="D16" s="316"/>
      <c r="E16" s="117">
        <v>27</v>
      </c>
      <c r="F16" s="117"/>
      <c r="G16" s="117">
        <v>14</v>
      </c>
      <c r="H16" s="117">
        <v>14</v>
      </c>
      <c r="I16" s="117"/>
    </row>
    <row r="17" spans="1:9" ht="17.25" customHeight="1">
      <c r="A17" s="315" t="s">
        <v>235</v>
      </c>
      <c r="B17" s="316"/>
      <c r="C17" s="316"/>
      <c r="D17" s="316"/>
      <c r="E17" s="117">
        <v>460</v>
      </c>
      <c r="F17" s="117"/>
      <c r="G17" s="117">
        <v>241</v>
      </c>
      <c r="H17" s="117">
        <v>97</v>
      </c>
      <c r="I17" s="117"/>
    </row>
    <row r="18" spans="1:9" ht="17.25" customHeight="1">
      <c r="A18" s="315" t="s">
        <v>236</v>
      </c>
      <c r="B18" s="316"/>
      <c r="C18" s="316"/>
      <c r="D18" s="316"/>
      <c r="E18" s="117">
        <v>213</v>
      </c>
      <c r="F18" s="117"/>
      <c r="G18" s="117">
        <v>39</v>
      </c>
      <c r="H18" s="117">
        <v>32</v>
      </c>
      <c r="I18" s="117"/>
    </row>
    <row r="19" spans="1:9" ht="23.25" customHeight="1">
      <c r="A19" s="311" t="s">
        <v>237</v>
      </c>
      <c r="B19" s="310"/>
      <c r="C19" s="310"/>
      <c r="D19" s="310"/>
      <c r="E19" s="117">
        <f>SUM(E21:E22)</f>
        <v>630</v>
      </c>
      <c r="F19" s="117"/>
      <c r="G19" s="117">
        <f>SUM(G21:G22)</f>
        <v>192</v>
      </c>
      <c r="H19" s="117">
        <f>SUM(H21:H22)</f>
        <v>109</v>
      </c>
      <c r="I19" s="117"/>
    </row>
    <row r="20" spans="1:9" ht="34.5" customHeight="1">
      <c r="A20" s="298" t="s">
        <v>229</v>
      </c>
      <c r="B20" s="314"/>
      <c r="C20" s="314"/>
      <c r="D20" s="314"/>
      <c r="E20" s="117">
        <v>0</v>
      </c>
      <c r="F20" s="117"/>
      <c r="G20" s="117">
        <v>0</v>
      </c>
      <c r="H20" s="117">
        <v>0</v>
      </c>
      <c r="I20" s="117"/>
    </row>
    <row r="21" spans="1:9" ht="34.5" customHeight="1">
      <c r="A21" s="298" t="s">
        <v>238</v>
      </c>
      <c r="B21" s="314"/>
      <c r="C21" s="314"/>
      <c r="D21" s="314"/>
      <c r="E21" s="117">
        <v>603</v>
      </c>
      <c r="F21" s="117"/>
      <c r="G21" s="117">
        <v>183</v>
      </c>
      <c r="H21" s="117">
        <v>84</v>
      </c>
      <c r="I21" s="117"/>
    </row>
    <row r="22" spans="1:9" ht="23.25" customHeight="1">
      <c r="A22" s="290" t="s">
        <v>233</v>
      </c>
      <c r="B22" s="314"/>
      <c r="C22" s="314"/>
      <c r="D22" s="314"/>
      <c r="E22" s="117">
        <f>SUM(E23:E25)</f>
        <v>27</v>
      </c>
      <c r="F22" s="117"/>
      <c r="G22" s="117">
        <f>SUM(G23:G25)</f>
        <v>9</v>
      </c>
      <c r="H22" s="117">
        <f>SUM(H23:H25)</f>
        <v>25</v>
      </c>
      <c r="I22" s="117"/>
    </row>
    <row r="23" spans="1:9" ht="23.25" customHeight="1">
      <c r="A23" s="315" t="s">
        <v>234</v>
      </c>
      <c r="B23" s="316"/>
      <c r="C23" s="316"/>
      <c r="D23" s="316"/>
      <c r="E23" s="117">
        <v>0</v>
      </c>
      <c r="F23" s="117"/>
      <c r="G23" s="117">
        <v>0</v>
      </c>
      <c r="H23" s="117">
        <v>0</v>
      </c>
      <c r="I23" s="117"/>
    </row>
    <row r="24" spans="1:9" ht="17.25" customHeight="1">
      <c r="A24" s="315" t="s">
        <v>235</v>
      </c>
      <c r="B24" s="316"/>
      <c r="C24" s="316"/>
      <c r="D24" s="316"/>
      <c r="E24" s="117">
        <v>27</v>
      </c>
      <c r="F24" s="117"/>
      <c r="G24" s="117">
        <v>9</v>
      </c>
      <c r="H24" s="117">
        <v>25</v>
      </c>
      <c r="I24" s="183" t="s">
        <v>125</v>
      </c>
    </row>
    <row r="25" spans="1:9" ht="17.25" customHeight="1">
      <c r="A25" s="315" t="s">
        <v>236</v>
      </c>
      <c r="B25" s="316"/>
      <c r="C25" s="316"/>
      <c r="D25" s="316"/>
      <c r="E25" s="117">
        <v>0</v>
      </c>
      <c r="F25" s="117"/>
      <c r="G25" s="117">
        <v>0</v>
      </c>
      <c r="H25" s="117">
        <v>0</v>
      </c>
      <c r="I25" s="117"/>
    </row>
    <row r="26" spans="1:9" ht="17.25" customHeight="1">
      <c r="A26" s="220"/>
      <c r="B26" s="220"/>
      <c r="C26" s="220"/>
      <c r="D26" s="220"/>
      <c r="E26" s="28"/>
      <c r="F26" s="28"/>
      <c r="G26" s="28"/>
      <c r="H26" s="28"/>
      <c r="I26" s="41"/>
    </row>
    <row r="27" spans="1:9" ht="11.25" customHeight="1">
      <c r="A27" s="6"/>
      <c r="B27" s="6"/>
      <c r="C27" s="6"/>
      <c r="D27" s="6"/>
      <c r="I27" s="42"/>
    </row>
    <row r="28" spans="1:9" ht="11.25">
      <c r="A28" s="53" t="s">
        <v>44</v>
      </c>
      <c r="B28" s="246" t="s">
        <v>239</v>
      </c>
      <c r="C28" s="246"/>
      <c r="D28" s="246"/>
      <c r="E28" s="246"/>
      <c r="F28" s="246"/>
      <c r="G28" s="246"/>
      <c r="H28" s="246"/>
      <c r="I28" s="246"/>
    </row>
    <row r="29" spans="1:9" ht="11.25">
      <c r="A29" s="6" t="s">
        <v>42</v>
      </c>
      <c r="B29" s="266" t="s">
        <v>240</v>
      </c>
      <c r="C29" s="266"/>
      <c r="D29" s="266"/>
      <c r="E29" s="266"/>
      <c r="F29" s="266"/>
      <c r="G29" s="266"/>
      <c r="H29" s="266"/>
      <c r="I29" s="266"/>
    </row>
    <row r="30" spans="1:9" ht="11.25">
      <c r="A30" s="6" t="s">
        <v>20</v>
      </c>
      <c r="B30" s="317" t="s">
        <v>241</v>
      </c>
      <c r="C30" s="318"/>
      <c r="D30" s="318"/>
      <c r="E30" s="318"/>
      <c r="F30" s="318"/>
      <c r="G30" s="318"/>
      <c r="H30" s="318"/>
      <c r="I30" s="318"/>
    </row>
    <row r="31" spans="1:9" ht="11.25" customHeight="1">
      <c r="A31" s="6" t="s">
        <v>125</v>
      </c>
      <c r="B31" s="251" t="s">
        <v>414</v>
      </c>
      <c r="C31" s="251"/>
      <c r="D31" s="251"/>
      <c r="E31" s="251"/>
      <c r="F31" s="251"/>
      <c r="G31" s="251"/>
      <c r="H31" s="251"/>
      <c r="I31" s="251"/>
    </row>
    <row r="32" spans="1:9" ht="11.25">
      <c r="A32" s="53" t="s">
        <v>50</v>
      </c>
      <c r="B32" s="40"/>
      <c r="C32" s="40"/>
      <c r="D32" s="246" t="s">
        <v>133</v>
      </c>
      <c r="E32" s="248"/>
      <c r="F32" s="248"/>
      <c r="G32" s="248"/>
      <c r="H32" s="248"/>
      <c r="I32" s="248"/>
    </row>
    <row r="33" ht="11.25" hidden="1">
      <c r="A33" t="s">
        <v>2</v>
      </c>
    </row>
    <row r="34" ht="11.25" hidden="1"/>
    <row r="35" ht="11.25" hidden="1"/>
    <row r="36" ht="11.25" hidden="1"/>
    <row r="37" ht="11.25" hidden="1">
      <c r="I37" s="2"/>
    </row>
    <row r="38" ht="11.25" hidden="1"/>
    <row r="39" ht="11.25" hidden="1"/>
    <row r="40" ht="11.25" hidden="1"/>
    <row r="41" ht="11.25" hidden="1"/>
    <row r="42" ht="11.25" hidden="1"/>
    <row r="43" ht="11.25" hidden="1"/>
    <row r="44" ht="11.25" hidden="1"/>
    <row r="45" ht="11.25" hidden="1"/>
    <row r="46" ht="11.25" hidden="1"/>
    <row r="47" ht="11.25" hidden="1"/>
    <row r="48" spans="2:14" ht="11.25" hidden="1">
      <c r="B48" s="2"/>
      <c r="C48" s="2"/>
      <c r="D48" s="2"/>
      <c r="I48" s="2"/>
      <c r="J48" s="2"/>
      <c r="K48" s="2"/>
      <c r="L48" s="2"/>
      <c r="M48" s="2"/>
      <c r="N48" s="2"/>
    </row>
  </sheetData>
  <sheetProtection/>
  <mergeCells count="28">
    <mergeCell ref="D32:I32"/>
    <mergeCell ref="A23:D23"/>
    <mergeCell ref="A24:D24"/>
    <mergeCell ref="A25:D25"/>
    <mergeCell ref="B29:I29"/>
    <mergeCell ref="A22:D22"/>
    <mergeCell ref="A26:D26"/>
    <mergeCell ref="B30:I30"/>
    <mergeCell ref="A2:G2"/>
    <mergeCell ref="A3:G3"/>
    <mergeCell ref="A4:G4"/>
    <mergeCell ref="A7:D7"/>
    <mergeCell ref="A9:D9"/>
    <mergeCell ref="B31:I31"/>
    <mergeCell ref="H2:I2"/>
    <mergeCell ref="A14:D14"/>
    <mergeCell ref="A15:D15"/>
    <mergeCell ref="A12:D12"/>
    <mergeCell ref="A10:D10"/>
    <mergeCell ref="A11:D11"/>
    <mergeCell ref="A20:D20"/>
    <mergeCell ref="A21:D21"/>
    <mergeCell ref="A13:D13"/>
    <mergeCell ref="B28:I28"/>
    <mergeCell ref="A16:D16"/>
    <mergeCell ref="A17:D17"/>
    <mergeCell ref="A18:D18"/>
    <mergeCell ref="A19:D19"/>
  </mergeCells>
  <hyperlinks>
    <hyperlink ref="H2: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5.xml><?xml version="1.0" encoding="utf-8"?>
<worksheet xmlns="http://schemas.openxmlformats.org/spreadsheetml/2006/main" xmlns:r="http://schemas.openxmlformats.org/officeDocument/2006/relationships">
  <dimension ref="A2:M47"/>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33203125" style="0" customWidth="1"/>
    <col min="5" max="5" width="9.16015625" style="2" customWidth="1"/>
    <col min="6" max="6" width="16.83203125" style="2" customWidth="1"/>
    <col min="7" max="7" width="15.83203125" style="2" customWidth="1"/>
    <col min="8" max="8" width="2.5" style="2" customWidth="1"/>
    <col min="9" max="9" width="9.16015625" style="2" customWidth="1"/>
    <col min="10" max="10" width="15.5" style="2" customWidth="1"/>
    <col min="11" max="11" width="16.33203125" style="2" customWidth="1"/>
    <col min="12" max="16384" width="0" style="0" hidden="1" customWidth="1"/>
  </cols>
  <sheetData>
    <row r="1" ht="15.75" customHeight="1"/>
    <row r="2" spans="1:12" ht="12.75">
      <c r="A2" s="112" t="s">
        <v>242</v>
      </c>
      <c r="B2" s="14"/>
      <c r="C2" s="14"/>
      <c r="D2" s="14"/>
      <c r="E2" s="14"/>
      <c r="F2" s="14"/>
      <c r="G2" s="14"/>
      <c r="H2" s="14"/>
      <c r="I2" s="14"/>
      <c r="J2" s="14"/>
      <c r="K2" s="208" t="s">
        <v>251</v>
      </c>
      <c r="L2" t="s">
        <v>2</v>
      </c>
    </row>
    <row r="3" spans="1:13" ht="12.75" customHeight="1">
      <c r="A3" s="212" t="s">
        <v>244</v>
      </c>
      <c r="B3" s="213"/>
      <c r="C3" s="213"/>
      <c r="D3" s="213"/>
      <c r="E3" s="213"/>
      <c r="F3" s="213"/>
      <c r="G3" s="213"/>
      <c r="H3" s="213"/>
      <c r="I3" s="213"/>
      <c r="J3" s="213"/>
      <c r="K3" s="213"/>
      <c r="M3" s="9"/>
    </row>
    <row r="4" spans="1:13" ht="12.75" customHeight="1">
      <c r="A4" s="212" t="s">
        <v>115</v>
      </c>
      <c r="B4" s="213"/>
      <c r="C4" s="213"/>
      <c r="D4" s="213"/>
      <c r="E4" s="213"/>
      <c r="F4" s="213"/>
      <c r="G4" s="213"/>
      <c r="H4" s="213"/>
      <c r="I4" s="213"/>
      <c r="J4" s="213"/>
      <c r="K4" s="213"/>
      <c r="M4" s="9"/>
    </row>
    <row r="5" spans="1:13" ht="11.25">
      <c r="A5" s="10"/>
      <c r="B5" s="10"/>
      <c r="C5" s="10"/>
      <c r="D5" s="10"/>
      <c r="E5" s="11"/>
      <c r="F5" s="11"/>
      <c r="G5" s="11"/>
      <c r="H5" s="11"/>
      <c r="I5" s="11"/>
      <c r="J5" s="11"/>
      <c r="K5" s="11"/>
      <c r="M5" s="9"/>
    </row>
    <row r="6" ht="1.5" customHeight="1"/>
    <row r="7" spans="1:11" ht="11.25" customHeight="1">
      <c r="A7" s="214" t="s">
        <v>225</v>
      </c>
      <c r="B7" s="214"/>
      <c r="C7" s="214"/>
      <c r="D7" s="214"/>
      <c r="E7" s="277" t="s">
        <v>245</v>
      </c>
      <c r="F7" s="277"/>
      <c r="G7" s="277"/>
      <c r="I7" s="277" t="s">
        <v>246</v>
      </c>
      <c r="J7" s="277"/>
      <c r="K7" s="277"/>
    </row>
    <row r="8" spans="1:11" ht="1.5" customHeight="1">
      <c r="A8" s="214"/>
      <c r="B8" s="214"/>
      <c r="C8" s="214"/>
      <c r="D8" s="214"/>
      <c r="E8" s="28"/>
      <c r="F8" s="28"/>
      <c r="G8" s="28"/>
      <c r="I8" s="28"/>
      <c r="J8" s="28"/>
      <c r="K8" s="28"/>
    </row>
    <row r="9" spans="1:4" ht="1.5" customHeight="1">
      <c r="A9" s="214"/>
      <c r="B9" s="214"/>
      <c r="C9" s="214"/>
      <c r="D9" s="214"/>
    </row>
    <row r="10" spans="1:11" ht="10.5" customHeight="1">
      <c r="A10" s="214"/>
      <c r="B10" s="214"/>
      <c r="C10" s="214"/>
      <c r="D10" s="214"/>
      <c r="E10" s="118" t="s">
        <v>8</v>
      </c>
      <c r="F10" s="26" t="s">
        <v>59</v>
      </c>
      <c r="G10" s="26" t="s">
        <v>60</v>
      </c>
      <c r="H10" s="68"/>
      <c r="I10" s="118" t="s">
        <v>8</v>
      </c>
      <c r="J10" s="26" t="s">
        <v>59</v>
      </c>
      <c r="K10" s="26" t="s">
        <v>60</v>
      </c>
    </row>
    <row r="11" spans="1:11" ht="1.5" customHeight="1">
      <c r="A11" s="27"/>
      <c r="B11" s="27"/>
      <c r="C11" s="27"/>
      <c r="D11" s="27"/>
      <c r="E11" s="28"/>
      <c r="F11" s="28"/>
      <c r="G11" s="28"/>
      <c r="H11" s="28"/>
      <c r="I11" s="28"/>
      <c r="J11" s="28"/>
      <c r="K11" s="28"/>
    </row>
    <row r="12" spans="1:11" ht="23.25" customHeight="1">
      <c r="A12" s="244" t="s">
        <v>8</v>
      </c>
      <c r="B12" s="245"/>
      <c r="C12" s="245"/>
      <c r="D12" s="245"/>
      <c r="E12" s="116">
        <f>SUM(E13,E22)</f>
        <v>21685</v>
      </c>
      <c r="F12" s="116">
        <f>SUM(F13,F22)</f>
        <v>10805</v>
      </c>
      <c r="G12" s="116">
        <f>SUM(G13,G22)</f>
        <v>10880</v>
      </c>
      <c r="H12" s="116"/>
      <c r="I12" s="116">
        <f>SUM(I13,I22)</f>
        <v>2291</v>
      </c>
      <c r="J12" s="119">
        <f>SUM(J13,J22)</f>
        <v>1004</v>
      </c>
      <c r="K12" s="119">
        <f>SUM(K13,K22)</f>
        <v>1287</v>
      </c>
    </row>
    <row r="13" spans="1:11" ht="23.25" customHeight="1">
      <c r="A13" s="311" t="s">
        <v>228</v>
      </c>
      <c r="B13" s="310"/>
      <c r="C13" s="310"/>
      <c r="D13" s="310"/>
      <c r="E13" s="119">
        <f>SUM(E14,E15,E18)</f>
        <v>21055</v>
      </c>
      <c r="F13" s="120">
        <f>SUM(F14,F15,F18)</f>
        <v>10686</v>
      </c>
      <c r="G13" s="120">
        <f>SUM(G14,G15,G18)</f>
        <v>10369</v>
      </c>
      <c r="H13" s="120"/>
      <c r="I13" s="119">
        <f>SUM(I14,I15,I18)</f>
        <v>2182</v>
      </c>
      <c r="J13" s="120">
        <f>SUM(J14,J15,J18)</f>
        <v>982</v>
      </c>
      <c r="K13" s="120">
        <f>SUM(K14,K15,K18)</f>
        <v>1200</v>
      </c>
    </row>
    <row r="14" spans="1:11" ht="34.5" customHeight="1">
      <c r="A14" s="298" t="s">
        <v>229</v>
      </c>
      <c r="B14" s="314"/>
      <c r="C14" s="314"/>
      <c r="D14" s="314"/>
      <c r="E14" s="119">
        <v>432</v>
      </c>
      <c r="F14" s="120">
        <v>271</v>
      </c>
      <c r="G14" s="120">
        <v>161</v>
      </c>
      <c r="H14" s="120"/>
      <c r="I14" s="119">
        <v>164</v>
      </c>
      <c r="J14" s="120">
        <v>94</v>
      </c>
      <c r="K14" s="120">
        <v>70</v>
      </c>
    </row>
    <row r="15" spans="1:11" ht="23.25" customHeight="1">
      <c r="A15" s="290" t="s">
        <v>230</v>
      </c>
      <c r="B15" s="314"/>
      <c r="C15" s="314"/>
      <c r="D15" s="314"/>
      <c r="E15" s="119">
        <f>SUM(E16:E17)</f>
        <v>19923</v>
      </c>
      <c r="F15" s="120">
        <f>SUM(F16:F17)</f>
        <v>10027</v>
      </c>
      <c r="G15" s="120">
        <f>SUM(G16:G17)</f>
        <v>9896</v>
      </c>
      <c r="H15" s="120"/>
      <c r="I15" s="119">
        <f>SUM(I16:I17)</f>
        <v>1875</v>
      </c>
      <c r="J15" s="120">
        <f>SUM(J16:J17)</f>
        <v>812</v>
      </c>
      <c r="K15" s="120">
        <f>SUM(K16:K17)</f>
        <v>1063</v>
      </c>
    </row>
    <row r="16" spans="1:11" ht="23.25" customHeight="1">
      <c r="A16" s="315" t="s">
        <v>231</v>
      </c>
      <c r="B16" s="316"/>
      <c r="C16" s="316"/>
      <c r="D16" s="316"/>
      <c r="E16" s="116">
        <v>2101</v>
      </c>
      <c r="F16" s="117">
        <v>614</v>
      </c>
      <c r="G16" s="117">
        <v>1487</v>
      </c>
      <c r="H16" s="120"/>
      <c r="I16" s="119">
        <v>472</v>
      </c>
      <c r="J16" s="120">
        <f>13+26+38+15+20+5</f>
        <v>117</v>
      </c>
      <c r="K16" s="120">
        <f>27+109+127+55+20+17</f>
        <v>355</v>
      </c>
    </row>
    <row r="17" spans="1:11" ht="17.25" customHeight="1">
      <c r="A17" s="315" t="s">
        <v>232</v>
      </c>
      <c r="B17" s="316"/>
      <c r="C17" s="316"/>
      <c r="D17" s="316"/>
      <c r="E17" s="116">
        <v>17822</v>
      </c>
      <c r="F17" s="117">
        <v>9413</v>
      </c>
      <c r="G17" s="117">
        <v>8409</v>
      </c>
      <c r="H17" s="120"/>
      <c r="I17" s="119">
        <v>1403</v>
      </c>
      <c r="J17" s="120">
        <f>78+2+24+7+8+8+9+168+20+1+143+42+96+19+9+16+8+8+29</f>
        <v>695</v>
      </c>
      <c r="K17" s="120">
        <f>59+5+22+3+19+30+4+87+55+1+102+29+112+15+16+38+25+8+78</f>
        <v>708</v>
      </c>
    </row>
    <row r="18" spans="1:11" ht="23.25" customHeight="1">
      <c r="A18" s="290" t="s">
        <v>233</v>
      </c>
      <c r="B18" s="314"/>
      <c r="C18" s="314"/>
      <c r="D18" s="314"/>
      <c r="E18" s="119">
        <f>SUM(E19:E21)</f>
        <v>700</v>
      </c>
      <c r="F18" s="120">
        <f>SUM(F19:F21)</f>
        <v>388</v>
      </c>
      <c r="G18" s="120">
        <f>SUM(G19:G21)</f>
        <v>312</v>
      </c>
      <c r="H18" s="120"/>
      <c r="I18" s="119">
        <f>SUM(I19:I21)</f>
        <v>143</v>
      </c>
      <c r="J18" s="120">
        <f>SUM(J19:J21)</f>
        <v>76</v>
      </c>
      <c r="K18" s="120">
        <f>SUM(K19:K21)</f>
        <v>67</v>
      </c>
    </row>
    <row r="19" spans="1:11" ht="23.25" customHeight="1">
      <c r="A19" s="315" t="s">
        <v>234</v>
      </c>
      <c r="B19" s="316"/>
      <c r="C19" s="316"/>
      <c r="D19" s="316"/>
      <c r="E19" s="119">
        <v>27</v>
      </c>
      <c r="F19" s="120">
        <v>27</v>
      </c>
      <c r="G19" s="120">
        <v>0</v>
      </c>
      <c r="H19" s="120"/>
      <c r="I19" s="119">
        <v>14</v>
      </c>
      <c r="J19" s="120">
        <v>14</v>
      </c>
      <c r="K19" s="120">
        <v>0</v>
      </c>
    </row>
    <row r="20" spans="1:11" ht="17.25" customHeight="1">
      <c r="A20" s="315" t="s">
        <v>235</v>
      </c>
      <c r="B20" s="316"/>
      <c r="C20" s="316"/>
      <c r="D20" s="316"/>
      <c r="E20" s="119">
        <v>460</v>
      </c>
      <c r="F20" s="120">
        <v>266</v>
      </c>
      <c r="G20" s="120">
        <v>194</v>
      </c>
      <c r="H20" s="120"/>
      <c r="I20" s="119">
        <v>97</v>
      </c>
      <c r="J20" s="120">
        <f>8+5+9+20+2+5</f>
        <v>49</v>
      </c>
      <c r="K20" s="120">
        <f>9+6+8+20+1+3+1</f>
        <v>48</v>
      </c>
    </row>
    <row r="21" spans="1:11" ht="17.25" customHeight="1">
      <c r="A21" s="315" t="s">
        <v>236</v>
      </c>
      <c r="B21" s="316"/>
      <c r="C21" s="316"/>
      <c r="D21" s="316"/>
      <c r="E21" s="119">
        <v>213</v>
      </c>
      <c r="F21" s="120">
        <v>95</v>
      </c>
      <c r="G21" s="120">
        <v>118</v>
      </c>
      <c r="H21" s="120"/>
      <c r="I21" s="119">
        <v>32</v>
      </c>
      <c r="J21" s="120">
        <f>7+5+1</f>
        <v>13</v>
      </c>
      <c r="K21" s="120">
        <f>10+8+1</f>
        <v>19</v>
      </c>
    </row>
    <row r="22" spans="1:11" ht="23.25" customHeight="1">
      <c r="A22" s="311" t="s">
        <v>237</v>
      </c>
      <c r="B22" s="310"/>
      <c r="C22" s="310"/>
      <c r="D22" s="310"/>
      <c r="E22" s="119">
        <f>SUM(E24:E25)</f>
        <v>630</v>
      </c>
      <c r="F22" s="120">
        <f>SUM(F24:F25)</f>
        <v>119</v>
      </c>
      <c r="G22" s="120">
        <f>SUM(G24:G25)</f>
        <v>511</v>
      </c>
      <c r="H22" s="120"/>
      <c r="I22" s="119">
        <f>SUM(I24:I25)</f>
        <v>109</v>
      </c>
      <c r="J22" s="120">
        <f>SUM(J24:J25)</f>
        <v>22</v>
      </c>
      <c r="K22" s="120">
        <f>SUM(K24:K25)</f>
        <v>87</v>
      </c>
    </row>
    <row r="23" spans="1:11" ht="34.5" customHeight="1">
      <c r="A23" s="298" t="s">
        <v>247</v>
      </c>
      <c r="B23" s="314"/>
      <c r="C23" s="314"/>
      <c r="D23" s="314"/>
      <c r="E23" s="119">
        <v>0</v>
      </c>
      <c r="F23" s="120">
        <v>0</v>
      </c>
      <c r="G23" s="120">
        <v>0</v>
      </c>
      <c r="H23" s="120"/>
      <c r="I23" s="119">
        <v>0</v>
      </c>
      <c r="J23" s="120">
        <v>0</v>
      </c>
      <c r="K23" s="120">
        <v>0</v>
      </c>
    </row>
    <row r="24" spans="1:11" ht="34.5" customHeight="1">
      <c r="A24" s="298" t="s">
        <v>238</v>
      </c>
      <c r="B24" s="314"/>
      <c r="C24" s="314"/>
      <c r="D24" s="314"/>
      <c r="E24" s="119">
        <v>603</v>
      </c>
      <c r="F24" s="120">
        <v>110</v>
      </c>
      <c r="G24" s="120">
        <v>493</v>
      </c>
      <c r="H24" s="120"/>
      <c r="I24" s="119">
        <v>84</v>
      </c>
      <c r="J24" s="120">
        <f>1+1+6+2+6</f>
        <v>16</v>
      </c>
      <c r="K24" s="120">
        <f>15+5+19+11+18</f>
        <v>68</v>
      </c>
    </row>
    <row r="25" spans="1:11" ht="23.25" customHeight="1">
      <c r="A25" s="290" t="s">
        <v>233</v>
      </c>
      <c r="B25" s="314"/>
      <c r="C25" s="314"/>
      <c r="D25" s="314"/>
      <c r="E25" s="119">
        <v>27</v>
      </c>
      <c r="F25" s="120">
        <v>9</v>
      </c>
      <c r="G25" s="120">
        <v>18</v>
      </c>
      <c r="H25" s="120"/>
      <c r="I25" s="119">
        <f>SUM(I26:I28)</f>
        <v>25</v>
      </c>
      <c r="J25" s="120">
        <f>SUM(J26:J28)</f>
        <v>6</v>
      </c>
      <c r="K25" s="120">
        <f>SUM(K26:K28)</f>
        <v>19</v>
      </c>
    </row>
    <row r="26" spans="1:11" ht="23.25" customHeight="1">
      <c r="A26" s="315" t="s">
        <v>234</v>
      </c>
      <c r="B26" s="316"/>
      <c r="C26" s="316"/>
      <c r="D26" s="316"/>
      <c r="E26" s="119">
        <v>0</v>
      </c>
      <c r="F26" s="120">
        <v>0</v>
      </c>
      <c r="G26" s="120">
        <v>0</v>
      </c>
      <c r="H26" s="120"/>
      <c r="I26" s="119">
        <v>0</v>
      </c>
      <c r="J26" s="120">
        <v>0</v>
      </c>
      <c r="K26" s="120">
        <v>0</v>
      </c>
    </row>
    <row r="27" spans="1:11" ht="17.25" customHeight="1">
      <c r="A27" s="315" t="s">
        <v>235</v>
      </c>
      <c r="B27" s="316"/>
      <c r="C27" s="316"/>
      <c r="D27" s="316"/>
      <c r="E27" s="119">
        <v>27</v>
      </c>
      <c r="F27" s="120">
        <v>9</v>
      </c>
      <c r="G27" s="120">
        <v>18</v>
      </c>
      <c r="H27" s="120"/>
      <c r="I27" s="119">
        <v>25</v>
      </c>
      <c r="J27" s="120">
        <v>6</v>
      </c>
      <c r="K27" s="120">
        <v>19</v>
      </c>
    </row>
    <row r="28" spans="1:11" ht="17.25" customHeight="1">
      <c r="A28" s="315" t="s">
        <v>236</v>
      </c>
      <c r="B28" s="316"/>
      <c r="C28" s="316"/>
      <c r="D28" s="316"/>
      <c r="E28" s="119">
        <v>0</v>
      </c>
      <c r="F28" s="120">
        <v>0</v>
      </c>
      <c r="G28" s="120">
        <v>0</v>
      </c>
      <c r="H28" s="120"/>
      <c r="I28" s="119">
        <v>0</v>
      </c>
      <c r="J28" s="120">
        <v>0</v>
      </c>
      <c r="K28" s="120">
        <v>0</v>
      </c>
    </row>
    <row r="29" spans="1:11" ht="17.25" customHeight="1">
      <c r="A29" s="220"/>
      <c r="B29" s="220"/>
      <c r="C29" s="220"/>
      <c r="D29" s="220"/>
      <c r="E29" s="28"/>
      <c r="F29" s="28"/>
      <c r="G29" s="28"/>
      <c r="H29" s="28"/>
      <c r="I29" s="28"/>
      <c r="J29" s="28"/>
      <c r="K29" s="28"/>
    </row>
    <row r="30" spans="1:4" ht="11.25" customHeight="1">
      <c r="A30" s="6"/>
      <c r="B30" s="6"/>
      <c r="C30" s="6"/>
      <c r="D30" s="6"/>
    </row>
    <row r="31" spans="1:11" ht="11.25">
      <c r="A31" s="53" t="s">
        <v>44</v>
      </c>
      <c r="B31" s="246" t="s">
        <v>239</v>
      </c>
      <c r="C31" s="246"/>
      <c r="D31" s="246"/>
      <c r="E31" s="246"/>
      <c r="F31" s="246"/>
      <c r="G31" s="246"/>
      <c r="H31" s="246"/>
      <c r="I31" s="246"/>
      <c r="J31" s="246"/>
      <c r="K31" s="246"/>
    </row>
    <row r="32" spans="1:11" ht="11.25">
      <c r="A32" s="6" t="s">
        <v>42</v>
      </c>
      <c r="B32" s="266" t="s">
        <v>248</v>
      </c>
      <c r="C32" s="266"/>
      <c r="D32" s="266"/>
      <c r="E32" s="266"/>
      <c r="F32" s="266"/>
      <c r="G32" s="266"/>
      <c r="H32" s="266"/>
      <c r="I32" s="266"/>
      <c r="J32" s="266"/>
      <c r="K32" s="266"/>
    </row>
    <row r="33" spans="1:11" ht="11.25">
      <c r="A33" s="6" t="s">
        <v>20</v>
      </c>
      <c r="B33" s="317" t="s">
        <v>249</v>
      </c>
      <c r="C33" s="318"/>
      <c r="D33" s="318"/>
      <c r="E33" s="318"/>
      <c r="F33" s="318"/>
      <c r="G33" s="318"/>
      <c r="H33" s="318"/>
      <c r="I33" s="318"/>
      <c r="J33" s="318"/>
      <c r="K33" s="318"/>
    </row>
    <row r="34" spans="1:11" ht="11.25">
      <c r="A34" s="53" t="s">
        <v>50</v>
      </c>
      <c r="B34" s="40"/>
      <c r="C34" s="40"/>
      <c r="D34" s="246" t="s">
        <v>133</v>
      </c>
      <c r="E34" s="248"/>
      <c r="F34" s="248"/>
      <c r="G34" s="248"/>
      <c r="H34" s="248"/>
      <c r="I34" s="248"/>
      <c r="J34" s="248"/>
      <c r="K34" s="248"/>
    </row>
    <row r="35" ht="11.25" hidden="1">
      <c r="A35" t="s">
        <v>2</v>
      </c>
    </row>
    <row r="36" ht="11.25" hidden="1"/>
    <row r="37" ht="11.25" hidden="1"/>
    <row r="38" ht="11.25" hidden="1"/>
    <row r="39" ht="11.25" hidden="1"/>
    <row r="40" ht="11.25" hidden="1"/>
    <row r="41" ht="11.25" hidden="1"/>
    <row r="42" ht="11.25" hidden="1"/>
    <row r="43" ht="11.25" hidden="1"/>
    <row r="44" ht="11.25" hidden="1"/>
    <row r="45" ht="11.25" hidden="1"/>
    <row r="46" ht="11.25" hidden="1"/>
    <row r="47" spans="2:12" ht="11.25" hidden="1">
      <c r="B47" s="2"/>
      <c r="C47" s="2"/>
      <c r="D47" s="2"/>
      <c r="L47" s="2"/>
    </row>
  </sheetData>
  <sheetProtection/>
  <mergeCells count="27">
    <mergeCell ref="A22:D22"/>
    <mergeCell ref="A23:D23"/>
    <mergeCell ref="A29:D29"/>
    <mergeCell ref="B31:K31"/>
    <mergeCell ref="A16:D16"/>
    <mergeCell ref="A17:D17"/>
    <mergeCell ref="A19:D19"/>
    <mergeCell ref="A20:D20"/>
    <mergeCell ref="A21:D21"/>
    <mergeCell ref="A18:D18"/>
    <mergeCell ref="D34:K34"/>
    <mergeCell ref="A25:D25"/>
    <mergeCell ref="A26:D26"/>
    <mergeCell ref="A27:D27"/>
    <mergeCell ref="A28:D28"/>
    <mergeCell ref="A24:D24"/>
    <mergeCell ref="B32:K32"/>
    <mergeCell ref="B33:K33"/>
    <mergeCell ref="A13:D13"/>
    <mergeCell ref="A14:D14"/>
    <mergeCell ref="A15:D15"/>
    <mergeCell ref="A3:K3"/>
    <mergeCell ref="A4:K4"/>
    <mergeCell ref="A7:D10"/>
    <mergeCell ref="E7:G7"/>
    <mergeCell ref="I7:K7"/>
    <mergeCell ref="A12:D12"/>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6.xml><?xml version="1.0" encoding="utf-8"?>
<worksheet xmlns="http://schemas.openxmlformats.org/spreadsheetml/2006/main" xmlns:r="http://schemas.openxmlformats.org/officeDocument/2006/relationships">
  <dimension ref="A2:M22"/>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8.5" style="0" customWidth="1"/>
    <col min="5" max="5" width="22.5" style="2" customWidth="1"/>
    <col min="6" max="6" width="2.66015625" style="2" customWidth="1"/>
    <col min="7" max="7" width="22.5" style="2" customWidth="1"/>
    <col min="8" max="8" width="22.5" style="0" customWidth="1"/>
    <col min="9" max="16384" width="0" style="0" hidden="1" customWidth="1"/>
  </cols>
  <sheetData>
    <row r="1" ht="15.75" customHeight="1"/>
    <row r="2" spans="1:9" ht="12.75">
      <c r="A2" s="212" t="s">
        <v>250</v>
      </c>
      <c r="B2" s="213"/>
      <c r="C2" s="213"/>
      <c r="D2" s="213"/>
      <c r="E2" s="213"/>
      <c r="F2" s="213"/>
      <c r="G2" s="213"/>
      <c r="H2" s="208" t="s">
        <v>261</v>
      </c>
      <c r="I2" t="s">
        <v>2</v>
      </c>
    </row>
    <row r="3" spans="1:10" ht="12.75" customHeight="1">
      <c r="A3" s="212" t="s">
        <v>252</v>
      </c>
      <c r="B3" s="213"/>
      <c r="C3" s="213"/>
      <c r="D3" s="213"/>
      <c r="E3" s="213"/>
      <c r="F3" s="213"/>
      <c r="G3" s="213"/>
      <c r="J3" s="9"/>
    </row>
    <row r="4" spans="1:10" ht="12.75" customHeight="1">
      <c r="A4" s="212" t="s">
        <v>253</v>
      </c>
      <c r="B4" s="213"/>
      <c r="C4" s="213"/>
      <c r="D4" s="213"/>
      <c r="E4" s="213"/>
      <c r="F4" s="213"/>
      <c r="G4" s="213"/>
      <c r="J4" s="9"/>
    </row>
    <row r="5" spans="1:10" ht="12.75">
      <c r="A5" s="212" t="s">
        <v>115</v>
      </c>
      <c r="B5" s="213"/>
      <c r="C5" s="213"/>
      <c r="D5" s="213"/>
      <c r="E5" s="213"/>
      <c r="F5" s="213"/>
      <c r="G5" s="213"/>
      <c r="J5" s="9"/>
    </row>
    <row r="6" spans="1:8" ht="11.25">
      <c r="A6" s="10"/>
      <c r="B6" s="10"/>
      <c r="C6" s="10"/>
      <c r="D6" s="10"/>
      <c r="E6" s="11"/>
      <c r="F6" s="11"/>
      <c r="G6" s="11"/>
      <c r="H6" s="27"/>
    </row>
    <row r="7" ht="1.5" customHeight="1"/>
    <row r="8" spans="1:8" ht="22.5" customHeight="1">
      <c r="A8" s="214" t="s">
        <v>254</v>
      </c>
      <c r="B8" s="270"/>
      <c r="C8" s="270"/>
      <c r="D8" s="270"/>
      <c r="E8" s="19" t="s">
        <v>255</v>
      </c>
      <c r="F8" s="68" t="s">
        <v>120</v>
      </c>
      <c r="G8" s="19" t="s">
        <v>256</v>
      </c>
      <c r="H8" s="19" t="s">
        <v>257</v>
      </c>
    </row>
    <row r="9" spans="1:8" ht="1.5" customHeight="1">
      <c r="A9" s="27"/>
      <c r="B9" s="27"/>
      <c r="C9" s="27"/>
      <c r="D9" s="27"/>
      <c r="E9" s="28"/>
      <c r="F9" s="28"/>
      <c r="G9" s="28"/>
      <c r="H9" s="27"/>
    </row>
    <row r="10" spans="1:8" ht="23.25" customHeight="1">
      <c r="A10" s="244" t="s">
        <v>77</v>
      </c>
      <c r="B10" s="245"/>
      <c r="C10" s="245"/>
      <c r="D10" s="245"/>
      <c r="E10" s="121">
        <v>432</v>
      </c>
      <c r="F10" s="121"/>
      <c r="G10" s="121">
        <v>164</v>
      </c>
      <c r="H10" s="121">
        <v>164</v>
      </c>
    </row>
    <row r="11" spans="1:8" ht="23.25" customHeight="1">
      <c r="A11" s="319" t="s">
        <v>258</v>
      </c>
      <c r="B11" s="320"/>
      <c r="C11" s="320"/>
      <c r="D11" s="320"/>
      <c r="E11" s="122">
        <v>266</v>
      </c>
      <c r="F11" s="122"/>
      <c r="G11" s="122">
        <f>SUM(G14)</f>
        <v>122</v>
      </c>
      <c r="H11" s="122">
        <f>SUM(H14)</f>
        <v>122</v>
      </c>
    </row>
    <row r="12" spans="1:9" ht="17.25" customHeight="1">
      <c r="A12" s="319" t="s">
        <v>259</v>
      </c>
      <c r="B12" s="320"/>
      <c r="C12" s="320"/>
      <c r="D12" s="320"/>
      <c r="E12" s="122">
        <v>166</v>
      </c>
      <c r="F12" s="122"/>
      <c r="G12" s="122">
        <f>SUM(G15)</f>
        <v>42</v>
      </c>
      <c r="H12" s="122">
        <f>SUM(H15)</f>
        <v>42</v>
      </c>
      <c r="I12" s="122"/>
    </row>
    <row r="13" spans="1:8" ht="23.25" customHeight="1">
      <c r="A13" s="322" t="s">
        <v>79</v>
      </c>
      <c r="B13" s="322"/>
      <c r="C13" s="322"/>
      <c r="D13" s="322"/>
      <c r="E13" s="122">
        <f>SUM(E14:E15)</f>
        <v>424</v>
      </c>
      <c r="F13" s="122"/>
      <c r="G13" s="122">
        <f>SUM(G14:G15)</f>
        <v>164</v>
      </c>
      <c r="H13" s="122">
        <v>164</v>
      </c>
    </row>
    <row r="14" spans="1:8" ht="23.25" customHeight="1">
      <c r="A14" s="319" t="s">
        <v>258</v>
      </c>
      <c r="B14" s="320"/>
      <c r="C14" s="320"/>
      <c r="D14" s="320"/>
      <c r="E14" s="122">
        <v>266</v>
      </c>
      <c r="F14" s="122"/>
      <c r="G14" s="122">
        <v>122</v>
      </c>
      <c r="H14" s="123">
        <v>122</v>
      </c>
    </row>
    <row r="15" spans="1:8" ht="17.25" customHeight="1">
      <c r="A15" s="319" t="s">
        <v>259</v>
      </c>
      <c r="B15" s="320"/>
      <c r="C15" s="320"/>
      <c r="D15" s="320"/>
      <c r="E15" s="122">
        <v>158</v>
      </c>
      <c r="F15" s="122"/>
      <c r="G15" s="122">
        <v>42</v>
      </c>
      <c r="H15" s="123">
        <v>42</v>
      </c>
    </row>
    <row r="16" spans="1:8" ht="23.25" customHeight="1">
      <c r="A16" s="322" t="s">
        <v>82</v>
      </c>
      <c r="B16" s="322"/>
      <c r="C16" s="322"/>
      <c r="D16" s="322"/>
      <c r="E16" s="122">
        <v>8</v>
      </c>
      <c r="F16" s="122"/>
      <c r="G16" s="122">
        <v>0</v>
      </c>
      <c r="H16" s="122">
        <v>0</v>
      </c>
    </row>
    <row r="17" spans="1:8" ht="23.25" customHeight="1">
      <c r="A17" s="319" t="s">
        <v>259</v>
      </c>
      <c r="B17" s="320"/>
      <c r="C17" s="320"/>
      <c r="D17" s="320"/>
      <c r="E17" s="122">
        <v>8</v>
      </c>
      <c r="F17" s="122"/>
      <c r="G17" s="122">
        <v>0</v>
      </c>
      <c r="H17" s="123">
        <v>0</v>
      </c>
    </row>
    <row r="18" spans="1:8" ht="17.25" customHeight="1">
      <c r="A18" s="220"/>
      <c r="B18" s="220"/>
      <c r="C18" s="220"/>
      <c r="D18" s="220"/>
      <c r="E18" s="28"/>
      <c r="F18" s="28"/>
      <c r="G18" s="28"/>
      <c r="H18" s="41"/>
    </row>
    <row r="19" spans="1:13" ht="11.25" customHeight="1">
      <c r="A19" s="6"/>
      <c r="B19" s="2"/>
      <c r="C19" s="2"/>
      <c r="D19" s="2"/>
      <c r="H19" s="42"/>
      <c r="I19" s="2"/>
      <c r="J19" s="2"/>
      <c r="K19" s="2"/>
      <c r="L19" s="2"/>
      <c r="M19" s="2"/>
    </row>
    <row r="20" spans="1:8" ht="11.25">
      <c r="A20" s="53" t="s">
        <v>44</v>
      </c>
      <c r="B20" s="238" t="s">
        <v>239</v>
      </c>
      <c r="C20" s="238"/>
      <c r="D20" s="238"/>
      <c r="E20" s="238"/>
      <c r="F20" s="238"/>
      <c r="G20" s="238"/>
      <c r="H20" s="238"/>
    </row>
    <row r="21" spans="1:8" ht="11.25">
      <c r="A21" s="53" t="s">
        <v>50</v>
      </c>
      <c r="B21" s="40"/>
      <c r="C21" s="40"/>
      <c r="D21" s="238" t="s">
        <v>133</v>
      </c>
      <c r="E21" s="321"/>
      <c r="F21" s="321"/>
      <c r="G21" s="321"/>
      <c r="H21" s="321"/>
    </row>
    <row r="22" ht="11.25" hidden="1">
      <c r="A22" s="40" t="s">
        <v>2</v>
      </c>
    </row>
  </sheetData>
  <sheetProtection/>
  <mergeCells count="16">
    <mergeCell ref="A17:D17"/>
    <mergeCell ref="A18:D18"/>
    <mergeCell ref="B20:H20"/>
    <mergeCell ref="D21:H21"/>
    <mergeCell ref="A11:D11"/>
    <mergeCell ref="A12:D12"/>
    <mergeCell ref="A13:D13"/>
    <mergeCell ref="A14:D14"/>
    <mergeCell ref="A15:D15"/>
    <mergeCell ref="A16:D16"/>
    <mergeCell ref="A10:D10"/>
    <mergeCell ref="A2:G2"/>
    <mergeCell ref="A3:G3"/>
    <mergeCell ref="A4:G4"/>
    <mergeCell ref="A5:G5"/>
    <mergeCell ref="A8:D8"/>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7.xml><?xml version="1.0" encoding="utf-8"?>
<worksheet xmlns="http://schemas.openxmlformats.org/spreadsheetml/2006/main" xmlns:r="http://schemas.openxmlformats.org/officeDocument/2006/relationships">
  <dimension ref="A2:M50"/>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3" style="0" customWidth="1"/>
    <col min="3" max="3" width="1.5" style="0" customWidth="1"/>
    <col min="4" max="4" width="38.5" style="0" customWidth="1"/>
    <col min="5" max="5" width="22.16015625" style="2" customWidth="1"/>
    <col min="6" max="6" width="2.5" style="2" customWidth="1"/>
    <col min="7" max="7" width="22.5" style="2" customWidth="1"/>
    <col min="8" max="8" width="22.83203125" style="0" customWidth="1"/>
    <col min="9" max="16384" width="0" style="0" hidden="1" customWidth="1"/>
  </cols>
  <sheetData>
    <row r="1" ht="15.75" customHeight="1"/>
    <row r="2" spans="1:9" ht="12.75" customHeight="1">
      <c r="A2" s="325" t="s">
        <v>260</v>
      </c>
      <c r="B2" s="326"/>
      <c r="C2" s="326"/>
      <c r="D2" s="326"/>
      <c r="E2" s="326"/>
      <c r="F2" s="326"/>
      <c r="G2" s="326"/>
      <c r="H2" s="210" t="s">
        <v>273</v>
      </c>
      <c r="I2" t="s">
        <v>2</v>
      </c>
    </row>
    <row r="3" spans="1:10" ht="12.75" customHeight="1">
      <c r="A3" s="212" t="s">
        <v>262</v>
      </c>
      <c r="B3" s="212"/>
      <c r="C3" s="212"/>
      <c r="D3" s="212"/>
      <c r="E3" s="212"/>
      <c r="F3" s="212"/>
      <c r="G3" s="212"/>
      <c r="H3" s="55"/>
      <c r="J3" s="9"/>
    </row>
    <row r="4" spans="1:10" ht="12" customHeight="1">
      <c r="A4" s="212" t="s">
        <v>263</v>
      </c>
      <c r="B4" s="212"/>
      <c r="C4" s="212"/>
      <c r="D4" s="212"/>
      <c r="E4" s="212"/>
      <c r="F4" s="212"/>
      <c r="G4" s="212"/>
      <c r="J4" s="9"/>
    </row>
    <row r="5" spans="1:10" ht="12.75" customHeight="1">
      <c r="A5" s="212" t="s">
        <v>115</v>
      </c>
      <c r="B5" s="212"/>
      <c r="C5" s="212"/>
      <c r="D5" s="212"/>
      <c r="E5" s="212"/>
      <c r="F5" s="212"/>
      <c r="G5" s="212"/>
      <c r="J5" s="9"/>
    </row>
    <row r="6" spans="1:8" ht="11.25">
      <c r="A6" s="10"/>
      <c r="B6" s="10"/>
      <c r="C6" s="10"/>
      <c r="D6" s="10"/>
      <c r="E6" s="11"/>
      <c r="F6" s="11"/>
      <c r="G6" s="11"/>
      <c r="H6" s="27"/>
    </row>
    <row r="7" ht="1.5" customHeight="1"/>
    <row r="8" spans="1:8" ht="22.5" customHeight="1">
      <c r="A8" s="214" t="s">
        <v>254</v>
      </c>
      <c r="B8" s="270"/>
      <c r="C8" s="270"/>
      <c r="D8" s="270"/>
      <c r="E8" s="19" t="s">
        <v>184</v>
      </c>
      <c r="F8" s="68" t="s">
        <v>120</v>
      </c>
      <c r="G8" s="19" t="s">
        <v>226</v>
      </c>
      <c r="H8" s="19" t="s">
        <v>257</v>
      </c>
    </row>
    <row r="9" spans="1:8" ht="1.5" customHeight="1">
      <c r="A9" s="27"/>
      <c r="B9" s="27"/>
      <c r="C9" s="27"/>
      <c r="D9" s="27"/>
      <c r="E9" s="28"/>
      <c r="F9" s="28"/>
      <c r="G9" s="28"/>
      <c r="H9" s="27"/>
    </row>
    <row r="10" spans="1:8" ht="23.25" customHeight="1">
      <c r="A10" s="244" t="s">
        <v>77</v>
      </c>
      <c r="B10" s="245"/>
      <c r="C10" s="245"/>
      <c r="D10" s="245"/>
      <c r="E10" s="119">
        <f>SUM(E11:E18)</f>
        <v>19923</v>
      </c>
      <c r="F10" s="119"/>
      <c r="G10" s="119">
        <f>SUM(G11:G18)</f>
        <v>2686</v>
      </c>
      <c r="H10" s="119">
        <f>SUM(H11:H18)</f>
        <v>1875</v>
      </c>
    </row>
    <row r="11" spans="1:8" ht="23.25" customHeight="1">
      <c r="A11" s="319" t="s">
        <v>264</v>
      </c>
      <c r="B11" s="320"/>
      <c r="C11" s="320"/>
      <c r="D11" s="320"/>
      <c r="E11" s="120">
        <f>(E24)</f>
        <v>587</v>
      </c>
      <c r="F11" s="120"/>
      <c r="G11" s="124">
        <f>6+33</f>
        <v>39</v>
      </c>
      <c r="H11" s="125">
        <f>4+30</f>
        <v>34</v>
      </c>
    </row>
    <row r="12" spans="1:8" ht="17.25" customHeight="1">
      <c r="A12" s="319" t="s">
        <v>265</v>
      </c>
      <c r="B12" s="320"/>
      <c r="C12" s="320"/>
      <c r="D12" s="320"/>
      <c r="E12" s="120">
        <f>(E25+E36)</f>
        <v>643</v>
      </c>
      <c r="F12" s="120"/>
      <c r="G12" s="117">
        <f>(G25+G36)</f>
        <v>79</v>
      </c>
      <c r="H12" s="120">
        <f>(H25+H36)</f>
        <v>33</v>
      </c>
    </row>
    <row r="13" spans="1:8" ht="17.25" customHeight="1">
      <c r="A13" s="319" t="s">
        <v>266</v>
      </c>
      <c r="B13" s="320"/>
      <c r="C13" s="320"/>
      <c r="D13" s="320"/>
      <c r="E13" s="120">
        <f>(E26+E37)</f>
        <v>1022</v>
      </c>
      <c r="F13" s="120"/>
      <c r="G13" s="117">
        <f>(G26+G37)</f>
        <v>104</v>
      </c>
      <c r="H13" s="120">
        <f>(H26+H37)</f>
        <v>91</v>
      </c>
    </row>
    <row r="14" spans="1:8" ht="17.25" customHeight="1">
      <c r="A14" s="319" t="s">
        <v>258</v>
      </c>
      <c r="B14" s="320"/>
      <c r="C14" s="320"/>
      <c r="D14" s="320"/>
      <c r="E14" s="120">
        <f>(E20+E27+E33+E38+E43)</f>
        <v>10073</v>
      </c>
      <c r="F14" s="120"/>
      <c r="G14" s="117">
        <f>(G20+G27+G33+G38+G43)</f>
        <v>1382</v>
      </c>
      <c r="H14" s="120">
        <f>(H20+H27+H33+H38+H43)</f>
        <v>907</v>
      </c>
    </row>
    <row r="15" spans="1:8" ht="17.25" customHeight="1">
      <c r="A15" s="319" t="s">
        <v>267</v>
      </c>
      <c r="B15" s="320"/>
      <c r="C15" s="320"/>
      <c r="D15" s="320"/>
      <c r="E15" s="117">
        <f>(E21+E28+E34+E39)</f>
        <v>2101</v>
      </c>
      <c r="F15" s="120"/>
      <c r="G15" s="117">
        <f>(G21+G28+G34+G39)</f>
        <v>483</v>
      </c>
      <c r="H15" s="120">
        <f>(H21+H28+H34+H39)</f>
        <v>472</v>
      </c>
    </row>
    <row r="16" spans="1:8" ht="17.25" customHeight="1">
      <c r="A16" s="319" t="s">
        <v>259</v>
      </c>
      <c r="B16" s="320"/>
      <c r="C16" s="320"/>
      <c r="D16" s="320"/>
      <c r="E16" s="120">
        <f>(E22+E29+E40+E44)</f>
        <v>4142</v>
      </c>
      <c r="F16" s="120"/>
      <c r="G16" s="117">
        <f>(G22+G29+G40+G44)</f>
        <v>363</v>
      </c>
      <c r="H16" s="120">
        <f>(H22+H29+H40+H44)</f>
        <v>291</v>
      </c>
    </row>
    <row r="17" spans="1:8" ht="17.25" customHeight="1">
      <c r="A17" s="319" t="s">
        <v>268</v>
      </c>
      <c r="B17" s="320"/>
      <c r="C17" s="320"/>
      <c r="D17" s="320"/>
      <c r="E17" s="117">
        <f>(E30+E41)</f>
        <v>1080</v>
      </c>
      <c r="F17" s="117"/>
      <c r="G17" s="117">
        <f>(G30+G41)</f>
        <v>160</v>
      </c>
      <c r="H17" s="117">
        <f>(H30+H41)</f>
        <v>47</v>
      </c>
    </row>
    <row r="18" spans="1:8" ht="17.25" customHeight="1">
      <c r="A18" s="319" t="s">
        <v>269</v>
      </c>
      <c r="B18" s="320"/>
      <c r="C18" s="320"/>
      <c r="D18" s="320"/>
      <c r="E18" s="120">
        <f>(E31)</f>
        <v>275</v>
      </c>
      <c r="F18" s="120"/>
      <c r="G18" s="117">
        <f>(G31)</f>
        <v>76</v>
      </c>
      <c r="H18" s="120">
        <f>(H31)</f>
        <v>0</v>
      </c>
    </row>
    <row r="19" spans="1:8" ht="23.25" customHeight="1">
      <c r="A19" s="322" t="s">
        <v>78</v>
      </c>
      <c r="B19" s="322"/>
      <c r="C19" s="322"/>
      <c r="D19" s="322"/>
      <c r="E19" s="120">
        <f>SUM(E20:E22)</f>
        <v>1838</v>
      </c>
      <c r="F19" s="120"/>
      <c r="G19" s="117">
        <f>SUM(G20:G22)</f>
        <v>233</v>
      </c>
      <c r="H19" s="120">
        <f>SUM(H20:H22)</f>
        <v>184</v>
      </c>
    </row>
    <row r="20" spans="1:8" ht="23.25" customHeight="1">
      <c r="A20" s="319" t="s">
        <v>258</v>
      </c>
      <c r="B20" s="320"/>
      <c r="C20" s="320"/>
      <c r="D20" s="320"/>
      <c r="E20" s="117">
        <f>809+83</f>
        <v>892</v>
      </c>
      <c r="F20" s="120"/>
      <c r="G20" s="117">
        <f>92+14</f>
        <v>106</v>
      </c>
      <c r="H20" s="125">
        <f>68+7</f>
        <v>75</v>
      </c>
    </row>
    <row r="21" spans="1:8" ht="17.25" customHeight="1">
      <c r="A21" s="319" t="s">
        <v>267</v>
      </c>
      <c r="B21" s="320"/>
      <c r="C21" s="320"/>
      <c r="D21" s="320"/>
      <c r="E21" s="117">
        <v>171</v>
      </c>
      <c r="F21" s="120"/>
      <c r="G21" s="117">
        <v>40</v>
      </c>
      <c r="H21" s="125">
        <v>40</v>
      </c>
    </row>
    <row r="22" spans="1:8" ht="17.25" customHeight="1">
      <c r="A22" s="323" t="s">
        <v>259</v>
      </c>
      <c r="B22" s="324"/>
      <c r="C22" s="324"/>
      <c r="D22" s="324"/>
      <c r="E22" s="117">
        <v>775</v>
      </c>
      <c r="F22" s="120"/>
      <c r="G22" s="117">
        <v>87</v>
      </c>
      <c r="H22" s="125">
        <v>69</v>
      </c>
    </row>
    <row r="23" spans="1:8" ht="23.25" customHeight="1">
      <c r="A23" s="327" t="s">
        <v>79</v>
      </c>
      <c r="B23" s="327"/>
      <c r="C23" s="327"/>
      <c r="D23" s="327"/>
      <c r="E23" s="117">
        <f>SUM(E24:E31)</f>
        <v>11512</v>
      </c>
      <c r="F23" s="120"/>
      <c r="G23" s="117">
        <f>SUM(G24:G31)</f>
        <v>1679</v>
      </c>
      <c r="H23" s="120">
        <f>SUM(H24:H31)</f>
        <v>1266</v>
      </c>
    </row>
    <row r="24" spans="1:8" ht="23.25" customHeight="1">
      <c r="A24" s="323" t="s">
        <v>264</v>
      </c>
      <c r="B24" s="324"/>
      <c r="C24" s="324"/>
      <c r="D24" s="324"/>
      <c r="E24" s="117">
        <f>89+498</f>
        <v>587</v>
      </c>
      <c r="F24" s="120"/>
      <c r="G24" s="124">
        <f>6+33</f>
        <v>39</v>
      </c>
      <c r="H24" s="125">
        <f>4+30</f>
        <v>34</v>
      </c>
    </row>
    <row r="25" spans="1:8" ht="17.25" customHeight="1">
      <c r="A25" s="323" t="s">
        <v>265</v>
      </c>
      <c r="B25" s="324"/>
      <c r="C25" s="324"/>
      <c r="D25" s="324"/>
      <c r="E25" s="117">
        <f>92+383</f>
        <v>475</v>
      </c>
      <c r="F25" s="120"/>
      <c r="G25" s="117">
        <f>14+44</f>
        <v>58</v>
      </c>
      <c r="H25" s="125">
        <f>13+16</f>
        <v>29</v>
      </c>
    </row>
    <row r="26" spans="1:8" ht="17.25" customHeight="1">
      <c r="A26" s="323" t="s">
        <v>266</v>
      </c>
      <c r="B26" s="324"/>
      <c r="C26" s="324"/>
      <c r="D26" s="324"/>
      <c r="E26" s="117">
        <f>15+1+229+21+68+39+585</f>
        <v>958</v>
      </c>
      <c r="F26" s="120"/>
      <c r="G26" s="117">
        <f>9+10+3+11+5+48</f>
        <v>86</v>
      </c>
      <c r="H26" s="125">
        <f>1+13+1+13+1+57</f>
        <v>86</v>
      </c>
    </row>
    <row r="27" spans="1:8" ht="17.25" customHeight="1">
      <c r="A27" s="323" t="s">
        <v>258</v>
      </c>
      <c r="B27" s="324"/>
      <c r="C27" s="324"/>
      <c r="D27" s="324"/>
      <c r="E27" s="117">
        <f>21+241+138+3+1124+52+42+1005+46+81+2116+103</f>
        <v>4972</v>
      </c>
      <c r="F27" s="120"/>
      <c r="G27" s="117">
        <f>4+39+28+136+18+35+199+315+9</f>
        <v>783</v>
      </c>
      <c r="H27" s="125">
        <f>25+13+12+111+27+200+192+4</f>
        <v>584</v>
      </c>
    </row>
    <row r="28" spans="1:8" ht="17.25" customHeight="1">
      <c r="A28" s="323" t="s">
        <v>267</v>
      </c>
      <c r="B28" s="324"/>
      <c r="C28" s="324"/>
      <c r="D28" s="324"/>
      <c r="E28" s="117">
        <v>1308</v>
      </c>
      <c r="F28" s="120"/>
      <c r="G28" s="117">
        <f>140+167+2+7+34</f>
        <v>350</v>
      </c>
      <c r="H28" s="125">
        <f>135+165+2+45</f>
        <v>347</v>
      </c>
    </row>
    <row r="29" spans="1:8" ht="17.25" customHeight="1">
      <c r="A29" s="323" t="s">
        <v>259</v>
      </c>
      <c r="B29" s="324"/>
      <c r="C29" s="324"/>
      <c r="D29" s="324"/>
      <c r="E29" s="117">
        <f>6+1722+7+67+35+226</f>
        <v>2063</v>
      </c>
      <c r="F29" s="120"/>
      <c r="G29" s="117">
        <f>3+150+7+12</f>
        <v>172</v>
      </c>
      <c r="H29" s="125">
        <f>2+121+2+4+10</f>
        <v>139</v>
      </c>
    </row>
    <row r="30" spans="1:8" ht="17.25" customHeight="1">
      <c r="A30" s="319" t="s">
        <v>268</v>
      </c>
      <c r="B30" s="320"/>
      <c r="C30" s="320"/>
      <c r="D30" s="320"/>
      <c r="E30" s="117">
        <f>542+62+270</f>
        <v>874</v>
      </c>
      <c r="F30" s="120"/>
      <c r="G30" s="117">
        <f>57+6+3+49</f>
        <v>115</v>
      </c>
      <c r="H30" s="125">
        <f>24+23</f>
        <v>47</v>
      </c>
    </row>
    <row r="31" spans="1:8" ht="17.25" customHeight="1">
      <c r="A31" s="319" t="s">
        <v>269</v>
      </c>
      <c r="B31" s="320"/>
      <c r="C31" s="320"/>
      <c r="D31" s="320"/>
      <c r="E31" s="117">
        <v>275</v>
      </c>
      <c r="F31" s="120"/>
      <c r="G31" s="117">
        <v>76</v>
      </c>
      <c r="H31" s="125">
        <v>0</v>
      </c>
    </row>
    <row r="32" spans="1:8" ht="23.25" customHeight="1">
      <c r="A32" s="322" t="s">
        <v>80</v>
      </c>
      <c r="B32" s="322"/>
      <c r="C32" s="322"/>
      <c r="D32" s="322"/>
      <c r="E32" s="117">
        <f>SUM(E33:E34)</f>
        <v>475</v>
      </c>
      <c r="F32" s="120"/>
      <c r="G32" s="117">
        <f>SUM(G33:G34)</f>
        <v>80</v>
      </c>
      <c r="H32" s="120">
        <f>SUM(H33:H34)</f>
        <v>53</v>
      </c>
    </row>
    <row r="33" spans="1:8" ht="23.25" customHeight="1">
      <c r="A33" s="319" t="s">
        <v>258</v>
      </c>
      <c r="B33" s="320"/>
      <c r="C33" s="320"/>
      <c r="D33" s="320"/>
      <c r="E33" s="117">
        <v>128</v>
      </c>
      <c r="F33" s="120"/>
      <c r="G33" s="117">
        <v>23</v>
      </c>
      <c r="H33" s="125">
        <v>4</v>
      </c>
    </row>
    <row r="34" spans="1:8" ht="17.25" customHeight="1">
      <c r="A34" s="319" t="s">
        <v>267</v>
      </c>
      <c r="B34" s="320"/>
      <c r="C34" s="320"/>
      <c r="D34" s="320"/>
      <c r="E34" s="117">
        <v>347</v>
      </c>
      <c r="F34" s="120"/>
      <c r="G34" s="117">
        <v>57</v>
      </c>
      <c r="H34" s="125">
        <v>49</v>
      </c>
    </row>
    <row r="35" spans="1:8" ht="23.25" customHeight="1">
      <c r="A35" s="322" t="s">
        <v>81</v>
      </c>
      <c r="B35" s="322"/>
      <c r="C35" s="322"/>
      <c r="D35" s="322"/>
      <c r="E35" s="117">
        <f>SUM(E36:E41)</f>
        <v>5162</v>
      </c>
      <c r="F35" s="120"/>
      <c r="G35" s="117">
        <f>SUM(G36:G41)</f>
        <v>619</v>
      </c>
      <c r="H35" s="120">
        <f>SUM(H36:H41)</f>
        <v>316</v>
      </c>
    </row>
    <row r="36" spans="1:8" ht="23.25" customHeight="1">
      <c r="A36" s="319" t="s">
        <v>265</v>
      </c>
      <c r="B36" s="320"/>
      <c r="C36" s="320"/>
      <c r="D36" s="320"/>
      <c r="E36" s="117">
        <f>22+37+109</f>
        <v>168</v>
      </c>
      <c r="F36" s="120"/>
      <c r="G36" s="117">
        <f>4+4+13</f>
        <v>21</v>
      </c>
      <c r="H36" s="125">
        <f>1+3</f>
        <v>4</v>
      </c>
    </row>
    <row r="37" spans="1:8" ht="17.25" customHeight="1">
      <c r="A37" s="319" t="s">
        <v>266</v>
      </c>
      <c r="B37" s="320"/>
      <c r="C37" s="320"/>
      <c r="D37" s="320"/>
      <c r="E37" s="117">
        <f>4+21+39</f>
        <v>64</v>
      </c>
      <c r="F37" s="120"/>
      <c r="G37" s="117">
        <f>5+12+1</f>
        <v>18</v>
      </c>
      <c r="H37" s="125">
        <f>1+4</f>
        <v>5</v>
      </c>
    </row>
    <row r="38" spans="1:8" ht="17.25" customHeight="1">
      <c r="A38" s="319" t="s">
        <v>258</v>
      </c>
      <c r="B38" s="320"/>
      <c r="C38" s="320"/>
      <c r="D38" s="320"/>
      <c r="E38" s="117">
        <f>72+49+413+575+1550+556+348+38</f>
        <v>3601</v>
      </c>
      <c r="F38" s="120"/>
      <c r="G38" s="117">
        <f>11+59+163+123+3+70</f>
        <v>429</v>
      </c>
      <c r="H38" s="125">
        <f>1+24+49+117+8+11</f>
        <v>210</v>
      </c>
    </row>
    <row r="39" spans="1:8" ht="17.25" customHeight="1">
      <c r="A39" s="319" t="s">
        <v>267</v>
      </c>
      <c r="B39" s="320"/>
      <c r="C39" s="320"/>
      <c r="D39" s="320"/>
      <c r="E39" s="117">
        <v>275</v>
      </c>
      <c r="F39" s="120"/>
      <c r="G39" s="117">
        <f>30+6</f>
        <v>36</v>
      </c>
      <c r="H39" s="125">
        <f>30+6</f>
        <v>36</v>
      </c>
    </row>
    <row r="40" spans="1:8" ht="17.25" customHeight="1">
      <c r="A40" s="323" t="s">
        <v>259</v>
      </c>
      <c r="B40" s="324"/>
      <c r="C40" s="324"/>
      <c r="D40" s="324"/>
      <c r="E40" s="117">
        <f>45+8+759+36</f>
        <v>848</v>
      </c>
      <c r="F40" s="120"/>
      <c r="G40" s="117">
        <f>3+4+54+9</f>
        <v>70</v>
      </c>
      <c r="H40" s="125">
        <f>3+36+22</f>
        <v>61</v>
      </c>
    </row>
    <row r="41" spans="1:8" ht="17.25" customHeight="1">
      <c r="A41" s="323" t="s">
        <v>268</v>
      </c>
      <c r="B41" s="324"/>
      <c r="C41" s="324"/>
      <c r="D41" s="324"/>
      <c r="E41" s="117">
        <v>206</v>
      </c>
      <c r="F41" s="120"/>
      <c r="G41" s="117">
        <f>12+33</f>
        <v>45</v>
      </c>
      <c r="H41" s="125">
        <v>0</v>
      </c>
    </row>
    <row r="42" spans="1:8" ht="23.25" customHeight="1">
      <c r="A42" s="327" t="s">
        <v>82</v>
      </c>
      <c r="B42" s="327"/>
      <c r="C42" s="327"/>
      <c r="D42" s="327"/>
      <c r="E42" s="117">
        <f>SUM(E43:E44)</f>
        <v>936</v>
      </c>
      <c r="F42" s="120"/>
      <c r="G42" s="117">
        <f>SUM(G43:G44)</f>
        <v>75</v>
      </c>
      <c r="H42" s="120">
        <f>SUM(H43:H44)</f>
        <v>56</v>
      </c>
    </row>
    <row r="43" spans="1:8" ht="23.25" customHeight="1">
      <c r="A43" s="323" t="s">
        <v>258</v>
      </c>
      <c r="B43" s="324"/>
      <c r="C43" s="324"/>
      <c r="D43" s="324"/>
      <c r="E43" s="117">
        <f>180+300</f>
        <v>480</v>
      </c>
      <c r="F43" s="120"/>
      <c r="G43" s="117">
        <f>36+5</f>
        <v>41</v>
      </c>
      <c r="H43" s="125">
        <f>24+10</f>
        <v>34</v>
      </c>
    </row>
    <row r="44" spans="1:8" ht="17.25" customHeight="1">
      <c r="A44" s="323" t="s">
        <v>259</v>
      </c>
      <c r="B44" s="324"/>
      <c r="C44" s="324"/>
      <c r="D44" s="324"/>
      <c r="E44" s="117">
        <v>456</v>
      </c>
      <c r="F44" s="120"/>
      <c r="G44" s="117">
        <v>34</v>
      </c>
      <c r="H44" s="125">
        <v>22</v>
      </c>
    </row>
    <row r="45" spans="1:8" ht="17.25" customHeight="1">
      <c r="A45" s="220"/>
      <c r="B45" s="220"/>
      <c r="C45" s="220"/>
      <c r="D45" s="220"/>
      <c r="E45" s="28"/>
      <c r="F45" s="28"/>
      <c r="G45" s="28"/>
      <c r="H45" s="41"/>
    </row>
    <row r="46" spans="1:13" ht="11.25" customHeight="1">
      <c r="A46" s="6"/>
      <c r="B46" s="2"/>
      <c r="C46" s="2"/>
      <c r="D46" s="2"/>
      <c r="H46" s="2"/>
      <c r="I46" s="2"/>
      <c r="J46" s="2"/>
      <c r="K46" s="2"/>
      <c r="L46" s="2"/>
      <c r="M46" s="2"/>
    </row>
    <row r="47" spans="1:8" ht="11.25" customHeight="1">
      <c r="A47" s="310" t="s">
        <v>45</v>
      </c>
      <c r="B47" s="310"/>
      <c r="C47" s="310" t="s">
        <v>270</v>
      </c>
      <c r="D47" s="310"/>
      <c r="E47" s="310"/>
      <c r="F47" s="310"/>
      <c r="G47" s="310"/>
      <c r="H47" s="310"/>
    </row>
    <row r="48" spans="1:8" s="111" customFormat="1" ht="11.25" customHeight="1">
      <c r="A48" s="87" t="s">
        <v>44</v>
      </c>
      <c r="B48" s="266" t="s">
        <v>271</v>
      </c>
      <c r="C48" s="266"/>
      <c r="D48" s="266"/>
      <c r="E48" s="266"/>
      <c r="F48" s="266"/>
      <c r="G48" s="266"/>
      <c r="H48" s="266"/>
    </row>
    <row r="49" spans="1:8" ht="11.25">
      <c r="A49" s="53" t="s">
        <v>50</v>
      </c>
      <c r="B49" s="40"/>
      <c r="C49" s="40"/>
      <c r="D49" s="238" t="s">
        <v>133</v>
      </c>
      <c r="E49" s="238"/>
      <c r="F49" s="238"/>
      <c r="G49" s="238"/>
      <c r="H49" s="238"/>
    </row>
    <row r="50" ht="11.25" hidden="1">
      <c r="A50" s="40" t="s">
        <v>2</v>
      </c>
    </row>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11.25" hidden="1"/>
    <row r="86" ht="11.25" hidden="1"/>
    <row r="87" ht="11.25" hidden="1"/>
    <row r="88" ht="11.25" hidden="1"/>
    <row r="89" ht="11.25" hidden="1"/>
    <row r="90" ht="11.25" hidden="1"/>
    <row r="91" ht="11.25" hidden="1"/>
    <row r="92" ht="11.25" hidden="1"/>
    <row r="93" ht="11.25" hidden="1"/>
    <row r="94" ht="11.25" hidden="1"/>
    <row r="95" ht="11.25" hidden="1"/>
    <row r="96" ht="11.25" hidden="1"/>
    <row r="97" ht="11.25" hidden="1"/>
    <row r="98" ht="11.25" hidden="1"/>
    <row r="99" ht="11.25" hidden="1"/>
    <row r="100" ht="11.25" hidden="1"/>
    <row r="101" ht="11.25" hidden="1"/>
    <row r="102" ht="11.25" hidden="1"/>
    <row r="103" ht="11.25" hidden="1"/>
    <row r="104" ht="11.25" hidden="1"/>
    <row r="105" ht="11.25" hidden="1"/>
    <row r="106" ht="11.25" hidden="1"/>
  </sheetData>
  <sheetProtection/>
  <mergeCells count="45">
    <mergeCell ref="A47:B47"/>
    <mergeCell ref="C47:H47"/>
    <mergeCell ref="B48:H48"/>
    <mergeCell ref="D49:H49"/>
    <mergeCell ref="A41:D41"/>
    <mergeCell ref="A42:D42"/>
    <mergeCell ref="A43:D43"/>
    <mergeCell ref="A44:D44"/>
    <mergeCell ref="A45:D45"/>
    <mergeCell ref="A40:D40"/>
    <mergeCell ref="A29:D29"/>
    <mergeCell ref="A30:D30"/>
    <mergeCell ref="A31:D31"/>
    <mergeCell ref="A32:D32"/>
    <mergeCell ref="A33:D33"/>
    <mergeCell ref="A34:D34"/>
    <mergeCell ref="A35:D35"/>
    <mergeCell ref="A36:D36"/>
    <mergeCell ref="A37:D37"/>
    <mergeCell ref="A38:D38"/>
    <mergeCell ref="A39:D39"/>
    <mergeCell ref="A28:D28"/>
    <mergeCell ref="A17:D17"/>
    <mergeCell ref="A18:D18"/>
    <mergeCell ref="A19:D19"/>
    <mergeCell ref="A20:D20"/>
    <mergeCell ref="A21:D21"/>
    <mergeCell ref="A22:D22"/>
    <mergeCell ref="A23:D23"/>
    <mergeCell ref="A24:D24"/>
    <mergeCell ref="A25:D25"/>
    <mergeCell ref="A26:D26"/>
    <mergeCell ref="A27:D27"/>
    <mergeCell ref="A16:D16"/>
    <mergeCell ref="A2:G2"/>
    <mergeCell ref="A3:G3"/>
    <mergeCell ref="A4:G4"/>
    <mergeCell ref="A5:G5"/>
    <mergeCell ref="A8:D8"/>
    <mergeCell ref="A10:D10"/>
    <mergeCell ref="A11:D11"/>
    <mergeCell ref="A12:D12"/>
    <mergeCell ref="A13:D13"/>
    <mergeCell ref="A14:D14"/>
    <mergeCell ref="A15:D15"/>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8.xml><?xml version="1.0" encoding="utf-8"?>
<worksheet xmlns="http://schemas.openxmlformats.org/spreadsheetml/2006/main" xmlns:r="http://schemas.openxmlformats.org/officeDocument/2006/relationships">
  <dimension ref="A2:K40"/>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44.66015625" style="0" customWidth="1"/>
    <col min="5" max="5" width="18.66015625" style="2" customWidth="1"/>
    <col min="6" max="6" width="2.66015625" style="2" customWidth="1"/>
    <col min="7" max="7" width="20.83203125" style="2" customWidth="1"/>
    <col min="8" max="8" width="2.83203125" style="2" customWidth="1"/>
    <col min="9" max="9" width="19" style="0" customWidth="1"/>
    <col min="10" max="16384" width="0" style="0" hidden="1" customWidth="1"/>
  </cols>
  <sheetData>
    <row r="1" ht="15.75" customHeight="1"/>
    <row r="2" spans="1:10" ht="13.5" customHeight="1">
      <c r="A2" s="212" t="s">
        <v>272</v>
      </c>
      <c r="B2" s="212"/>
      <c r="C2" s="212"/>
      <c r="D2" s="212"/>
      <c r="E2" s="212"/>
      <c r="F2" s="212"/>
      <c r="G2" s="212"/>
      <c r="H2" s="212"/>
      <c r="I2" s="208" t="s">
        <v>280</v>
      </c>
      <c r="J2" t="s">
        <v>2</v>
      </c>
    </row>
    <row r="3" spans="1:11" ht="12.75" customHeight="1">
      <c r="A3" s="212" t="s">
        <v>274</v>
      </c>
      <c r="B3" s="212"/>
      <c r="C3" s="212"/>
      <c r="D3" s="212"/>
      <c r="E3" s="212"/>
      <c r="F3" s="212"/>
      <c r="G3" s="212"/>
      <c r="H3" s="43"/>
      <c r="K3" s="9"/>
    </row>
    <row r="4" spans="1:11" ht="12.75" customHeight="1">
      <c r="A4" s="212" t="s">
        <v>275</v>
      </c>
      <c r="B4" s="212"/>
      <c r="C4" s="212"/>
      <c r="D4" s="212"/>
      <c r="E4" s="212"/>
      <c r="F4" s="212"/>
      <c r="G4" s="212"/>
      <c r="H4" s="43"/>
      <c r="K4" s="9"/>
    </row>
    <row r="5" spans="1:11" ht="12.75">
      <c r="A5" s="212" t="s">
        <v>115</v>
      </c>
      <c r="B5" s="212"/>
      <c r="C5" s="212"/>
      <c r="D5" s="212"/>
      <c r="E5" s="212"/>
      <c r="F5" s="212"/>
      <c r="G5" s="212"/>
      <c r="H5" s="43"/>
      <c r="K5" s="9"/>
    </row>
    <row r="6" spans="1:9" ht="11.25">
      <c r="A6" s="10"/>
      <c r="B6" s="10"/>
      <c r="C6" s="10"/>
      <c r="D6" s="10"/>
      <c r="E6" s="11"/>
      <c r="F6" s="11"/>
      <c r="G6" s="11"/>
      <c r="H6" s="11"/>
      <c r="I6" s="27"/>
    </row>
    <row r="7" ht="1.5" customHeight="1"/>
    <row r="8" spans="1:9" ht="33.75" customHeight="1">
      <c r="A8" s="214" t="s">
        <v>276</v>
      </c>
      <c r="B8" s="270"/>
      <c r="C8" s="270"/>
      <c r="D8" s="270"/>
      <c r="E8" s="19" t="s">
        <v>184</v>
      </c>
      <c r="F8" s="68" t="s">
        <v>120</v>
      </c>
      <c r="G8" s="19" t="s">
        <v>226</v>
      </c>
      <c r="H8" s="19"/>
      <c r="I8" s="26" t="s">
        <v>277</v>
      </c>
    </row>
    <row r="9" spans="1:9" ht="1.5" customHeight="1">
      <c r="A9" s="27"/>
      <c r="B9" s="27"/>
      <c r="C9" s="27"/>
      <c r="D9" s="27"/>
      <c r="E9" s="28"/>
      <c r="F9" s="28"/>
      <c r="G9" s="28"/>
      <c r="H9" s="28"/>
      <c r="I9" s="27"/>
    </row>
    <row r="10" spans="1:9" ht="23.25" customHeight="1">
      <c r="A10" s="244" t="s">
        <v>77</v>
      </c>
      <c r="B10" s="245"/>
      <c r="C10" s="245"/>
      <c r="D10" s="245"/>
      <c r="E10" s="121">
        <f>SUM(E11:E13)</f>
        <v>700</v>
      </c>
      <c r="F10" s="121"/>
      <c r="G10" s="126">
        <f>SUM(G11:G13)</f>
        <v>294</v>
      </c>
      <c r="H10" s="126"/>
      <c r="I10" s="121">
        <f>SUM(I11:I13)</f>
        <v>143</v>
      </c>
    </row>
    <row r="11" spans="1:9" ht="23.25" customHeight="1">
      <c r="A11" s="330" t="s">
        <v>234</v>
      </c>
      <c r="B11" s="330"/>
      <c r="C11" s="330"/>
      <c r="D11" s="330"/>
      <c r="E11" s="122">
        <f>(E15)</f>
        <v>27</v>
      </c>
      <c r="F11" s="122"/>
      <c r="G11" s="122">
        <f>(G15)</f>
        <v>14</v>
      </c>
      <c r="H11" s="122"/>
      <c r="I11" s="122">
        <f>(I15)</f>
        <v>14</v>
      </c>
    </row>
    <row r="12" spans="1:9" ht="17.25" customHeight="1">
      <c r="A12" s="330" t="s">
        <v>235</v>
      </c>
      <c r="B12" s="330"/>
      <c r="C12" s="330"/>
      <c r="D12" s="330"/>
      <c r="E12" s="122">
        <f>SUM(E17,E31)</f>
        <v>460</v>
      </c>
      <c r="F12" s="122"/>
      <c r="G12" s="122">
        <f>SUM(G17,G31)</f>
        <v>241</v>
      </c>
      <c r="H12" s="122"/>
      <c r="I12" s="122">
        <f>SUM(I17,I31)</f>
        <v>97</v>
      </c>
    </row>
    <row r="13" spans="1:9" ht="17.25" customHeight="1">
      <c r="A13" s="330" t="s">
        <v>236</v>
      </c>
      <c r="B13" s="330"/>
      <c r="C13" s="330"/>
      <c r="D13" s="330"/>
      <c r="E13" s="122">
        <f>(E24)</f>
        <v>213</v>
      </c>
      <c r="F13" s="122"/>
      <c r="G13" s="122">
        <f>(G24)</f>
        <v>39</v>
      </c>
      <c r="H13" s="122"/>
      <c r="I13" s="122">
        <f>(I24)</f>
        <v>32</v>
      </c>
    </row>
    <row r="14" spans="1:9" ht="23.25" customHeight="1">
      <c r="A14" s="322" t="s">
        <v>79</v>
      </c>
      <c r="B14" s="322"/>
      <c r="C14" s="322"/>
      <c r="D14" s="322"/>
      <c r="E14" s="122">
        <f>SUM(E15,E17,E24)</f>
        <v>658</v>
      </c>
      <c r="F14" s="122"/>
      <c r="G14" s="122">
        <f>SUM(G15,G17,G24)</f>
        <v>267</v>
      </c>
      <c r="H14" s="122"/>
      <c r="I14" s="122">
        <f>SUM(I15,I17,I24)</f>
        <v>142</v>
      </c>
    </row>
    <row r="15" spans="1:9" ht="23.25" customHeight="1">
      <c r="A15" s="330" t="s">
        <v>234</v>
      </c>
      <c r="B15" s="330"/>
      <c r="C15" s="330"/>
      <c r="D15" s="330"/>
      <c r="E15" s="122">
        <f>SUM(E16:E16)</f>
        <v>27</v>
      </c>
      <c r="F15" s="122"/>
      <c r="G15" s="122">
        <f>SUM(G16:G16)</f>
        <v>14</v>
      </c>
      <c r="H15" s="122"/>
      <c r="I15" s="122">
        <f>SUM(I16:I16)</f>
        <v>14</v>
      </c>
    </row>
    <row r="16" spans="1:9" ht="17.25" customHeight="1">
      <c r="A16" s="328" t="s">
        <v>269</v>
      </c>
      <c r="B16" s="329"/>
      <c r="C16" s="329"/>
      <c r="D16" s="329"/>
      <c r="E16" s="122">
        <v>27</v>
      </c>
      <c r="F16" s="122"/>
      <c r="G16" s="122">
        <v>14</v>
      </c>
      <c r="H16" s="122"/>
      <c r="I16" s="123">
        <v>14</v>
      </c>
    </row>
    <row r="17" spans="1:9" ht="23.25" customHeight="1">
      <c r="A17" s="330" t="s">
        <v>235</v>
      </c>
      <c r="B17" s="330"/>
      <c r="C17" s="330"/>
      <c r="D17" s="330"/>
      <c r="E17" s="122">
        <f>SUM(E18:E23)</f>
        <v>418</v>
      </c>
      <c r="F17" s="122"/>
      <c r="G17" s="122">
        <f>SUM(G18:G23)</f>
        <v>214</v>
      </c>
      <c r="H17" s="122"/>
      <c r="I17" s="122">
        <f>SUM(I18:I23)</f>
        <v>96</v>
      </c>
    </row>
    <row r="18" spans="1:9" ht="23.25" customHeight="1">
      <c r="A18" s="328" t="s">
        <v>264</v>
      </c>
      <c r="B18" s="329"/>
      <c r="C18" s="329"/>
      <c r="D18" s="329"/>
      <c r="E18" s="122">
        <v>133</v>
      </c>
      <c r="F18" s="122"/>
      <c r="G18" s="123">
        <f>39+8</f>
        <v>47</v>
      </c>
      <c r="H18" s="123"/>
      <c r="I18" s="123">
        <f>40+3</f>
        <v>43</v>
      </c>
    </row>
    <row r="19" spans="1:9" ht="17.25" customHeight="1">
      <c r="A19" s="328" t="s">
        <v>265</v>
      </c>
      <c r="B19" s="329"/>
      <c r="C19" s="329"/>
      <c r="D19" s="329"/>
      <c r="E19" s="122">
        <v>10</v>
      </c>
      <c r="F19" s="122"/>
      <c r="G19" s="122">
        <v>0</v>
      </c>
      <c r="H19" s="122"/>
      <c r="I19" s="123">
        <v>0</v>
      </c>
    </row>
    <row r="20" spans="1:9" ht="17.25" customHeight="1">
      <c r="A20" s="328" t="s">
        <v>258</v>
      </c>
      <c r="B20" s="329"/>
      <c r="C20" s="329"/>
      <c r="D20" s="329"/>
      <c r="E20" s="122">
        <f>6+26+23+45+14+30</f>
        <v>144</v>
      </c>
      <c r="F20" s="122"/>
      <c r="G20" s="122">
        <f>3+8+23+26+66</f>
        <v>126</v>
      </c>
      <c r="H20" s="122"/>
      <c r="I20" s="123">
        <f>8+7+1+11</f>
        <v>27</v>
      </c>
    </row>
    <row r="21" spans="1:9" ht="17.25" customHeight="1">
      <c r="A21" s="328" t="s">
        <v>267</v>
      </c>
      <c r="B21" s="329"/>
      <c r="C21" s="329"/>
      <c r="D21" s="329"/>
      <c r="E21" s="122">
        <f>9+8</f>
        <v>17</v>
      </c>
      <c r="F21" s="122"/>
      <c r="G21" s="122">
        <f>4+1</f>
        <v>5</v>
      </c>
      <c r="H21" s="122"/>
      <c r="I21" s="123">
        <v>0</v>
      </c>
    </row>
    <row r="22" spans="1:9" ht="17.25" customHeight="1">
      <c r="A22" s="328" t="s">
        <v>259</v>
      </c>
      <c r="B22" s="329"/>
      <c r="C22" s="329"/>
      <c r="D22" s="329"/>
      <c r="E22" s="122">
        <f>82+30</f>
        <v>112</v>
      </c>
      <c r="F22" s="122"/>
      <c r="G22" s="122">
        <f>17+9</f>
        <v>26</v>
      </c>
      <c r="H22" s="122"/>
      <c r="I22" s="123">
        <f>17+9</f>
        <v>26</v>
      </c>
    </row>
    <row r="23" spans="1:9" ht="17.25" customHeight="1">
      <c r="A23" s="328" t="s">
        <v>268</v>
      </c>
      <c r="B23" s="329"/>
      <c r="C23" s="329"/>
      <c r="D23" s="329"/>
      <c r="E23" s="122">
        <v>2</v>
      </c>
      <c r="F23" s="122"/>
      <c r="G23" s="122">
        <v>10</v>
      </c>
      <c r="H23" s="127" t="s">
        <v>42</v>
      </c>
      <c r="I23" s="123">
        <v>0</v>
      </c>
    </row>
    <row r="24" spans="1:9" ht="23.25" customHeight="1">
      <c r="A24" s="330" t="s">
        <v>236</v>
      </c>
      <c r="B24" s="330"/>
      <c r="C24" s="330"/>
      <c r="D24" s="330"/>
      <c r="E24" s="122">
        <f>SUM(E25:E29)</f>
        <v>213</v>
      </c>
      <c r="F24" s="122"/>
      <c r="G24" s="122">
        <f>SUM(G25:G29)</f>
        <v>39</v>
      </c>
      <c r="H24" s="122"/>
      <c r="I24" s="122">
        <f>SUM(I25:I29)</f>
        <v>32</v>
      </c>
    </row>
    <row r="25" spans="1:9" ht="23.25" customHeight="1">
      <c r="A25" s="328" t="s">
        <v>264</v>
      </c>
      <c r="B25" s="329"/>
      <c r="C25" s="329"/>
      <c r="D25" s="329"/>
      <c r="E25" s="122">
        <v>6</v>
      </c>
      <c r="F25" s="122"/>
      <c r="G25" s="123">
        <v>5</v>
      </c>
      <c r="H25" s="123"/>
      <c r="I25" s="123">
        <v>5</v>
      </c>
    </row>
    <row r="26" spans="1:9" ht="17.25" customHeight="1">
      <c r="A26" s="328" t="s">
        <v>266</v>
      </c>
      <c r="B26" s="329"/>
      <c r="C26" s="329"/>
      <c r="D26" s="329"/>
      <c r="E26" s="122">
        <v>74</v>
      </c>
      <c r="F26" s="122"/>
      <c r="G26" s="123">
        <v>17</v>
      </c>
      <c r="H26" s="123"/>
      <c r="I26" s="123">
        <v>10</v>
      </c>
    </row>
    <row r="27" spans="1:9" ht="17.25" customHeight="1">
      <c r="A27" s="328" t="s">
        <v>258</v>
      </c>
      <c r="B27" s="329"/>
      <c r="C27" s="329"/>
      <c r="D27" s="329"/>
      <c r="E27" s="122">
        <f>9+29</f>
        <v>38</v>
      </c>
      <c r="F27" s="122"/>
      <c r="G27" s="122">
        <v>0</v>
      </c>
      <c r="H27" s="122"/>
      <c r="I27" s="122">
        <v>0</v>
      </c>
    </row>
    <row r="28" spans="1:9" ht="17.25" customHeight="1">
      <c r="A28" s="328" t="s">
        <v>267</v>
      </c>
      <c r="B28" s="329"/>
      <c r="C28" s="329"/>
      <c r="D28" s="329"/>
      <c r="E28" s="122">
        <v>8</v>
      </c>
      <c r="F28" s="122"/>
      <c r="G28" s="122">
        <v>0</v>
      </c>
      <c r="H28" s="122"/>
      <c r="I28" s="123">
        <v>0</v>
      </c>
    </row>
    <row r="29" spans="1:9" ht="17.25" customHeight="1">
      <c r="A29" s="328" t="s">
        <v>259</v>
      </c>
      <c r="B29" s="329"/>
      <c r="C29" s="329"/>
      <c r="D29" s="329"/>
      <c r="E29" s="122">
        <v>87</v>
      </c>
      <c r="F29" s="122"/>
      <c r="G29" s="122">
        <v>17</v>
      </c>
      <c r="H29" s="122"/>
      <c r="I29" s="123">
        <v>17</v>
      </c>
    </row>
    <row r="30" spans="1:9" ht="23.25" customHeight="1">
      <c r="A30" s="322" t="s">
        <v>81</v>
      </c>
      <c r="B30" s="322"/>
      <c r="C30" s="322"/>
      <c r="D30" s="322"/>
      <c r="E30" s="122">
        <v>42</v>
      </c>
      <c r="F30" s="122"/>
      <c r="G30" s="122">
        <v>27</v>
      </c>
      <c r="H30" s="122"/>
      <c r="I30" s="122">
        <v>1</v>
      </c>
    </row>
    <row r="31" spans="1:9" ht="23.25" customHeight="1">
      <c r="A31" s="330" t="s">
        <v>235</v>
      </c>
      <c r="B31" s="330"/>
      <c r="C31" s="330"/>
      <c r="D31" s="330"/>
      <c r="E31" s="122">
        <f>SUM(E32:E33)</f>
        <v>42</v>
      </c>
      <c r="F31" s="122"/>
      <c r="G31" s="122">
        <f>SUM(G32:G33)</f>
        <v>27</v>
      </c>
      <c r="H31" s="122"/>
      <c r="I31" s="122">
        <f>SUM(I32:I33)</f>
        <v>1</v>
      </c>
    </row>
    <row r="32" spans="1:9" ht="23.25" customHeight="1">
      <c r="A32" s="328" t="s">
        <v>258</v>
      </c>
      <c r="B32" s="329"/>
      <c r="C32" s="329"/>
      <c r="D32" s="329"/>
      <c r="E32" s="122">
        <v>39</v>
      </c>
      <c r="F32" s="122"/>
      <c r="G32" s="122">
        <v>25</v>
      </c>
      <c r="H32" s="122"/>
      <c r="I32" s="123">
        <v>1</v>
      </c>
    </row>
    <row r="33" spans="1:9" ht="17.25" customHeight="1">
      <c r="A33" s="328" t="s">
        <v>267</v>
      </c>
      <c r="B33" s="329"/>
      <c r="C33" s="329"/>
      <c r="D33" s="329"/>
      <c r="E33" s="122">
        <v>3</v>
      </c>
      <c r="F33" s="122"/>
      <c r="G33" s="122">
        <v>2</v>
      </c>
      <c r="H33" s="122"/>
      <c r="I33" s="123">
        <v>0</v>
      </c>
    </row>
    <row r="34" spans="1:9" ht="17.25" customHeight="1">
      <c r="A34" s="220"/>
      <c r="B34" s="220"/>
      <c r="C34" s="220"/>
      <c r="D34" s="220"/>
      <c r="E34" s="28"/>
      <c r="F34" s="28"/>
      <c r="G34" s="28"/>
      <c r="H34" s="28"/>
      <c r="I34" s="41"/>
    </row>
    <row r="35" spans="1:9" ht="11.25" customHeight="1">
      <c r="A35" s="6"/>
      <c r="B35" s="6"/>
      <c r="C35" s="6"/>
      <c r="D35" s="6"/>
      <c r="I35" s="42"/>
    </row>
    <row r="36" spans="1:9" ht="11.25" customHeight="1">
      <c r="A36" s="53" t="s">
        <v>44</v>
      </c>
      <c r="B36" s="246" t="s">
        <v>239</v>
      </c>
      <c r="C36" s="246"/>
      <c r="D36" s="246"/>
      <c r="E36" s="246"/>
      <c r="F36" s="246"/>
      <c r="G36" s="246"/>
      <c r="H36" s="246"/>
      <c r="I36" s="246"/>
    </row>
    <row r="37" spans="1:9" ht="11.25" customHeight="1">
      <c r="A37" s="6" t="s">
        <v>42</v>
      </c>
      <c r="B37" s="286" t="s">
        <v>278</v>
      </c>
      <c r="C37" s="286"/>
      <c r="D37" s="286"/>
      <c r="E37" s="286"/>
      <c r="F37" s="286"/>
      <c r="G37" s="286"/>
      <c r="H37" s="286"/>
      <c r="I37" s="286"/>
    </row>
    <row r="38" spans="1:9" ht="11.25" customHeight="1">
      <c r="A38" s="53"/>
      <c r="B38" s="286"/>
      <c r="C38" s="286"/>
      <c r="D38" s="286"/>
      <c r="E38" s="286"/>
      <c r="F38" s="286"/>
      <c r="G38" s="286"/>
      <c r="H38" s="286"/>
      <c r="I38" s="286"/>
    </row>
    <row r="39" spans="1:9" ht="11.25">
      <c r="A39" s="53" t="s">
        <v>50</v>
      </c>
      <c r="B39" s="40"/>
      <c r="C39" s="40"/>
      <c r="D39" s="246" t="s">
        <v>133</v>
      </c>
      <c r="E39" s="248"/>
      <c r="F39" s="248"/>
      <c r="G39" s="248"/>
      <c r="H39" s="248"/>
      <c r="I39" s="248"/>
    </row>
    <row r="40" ht="11.25" hidden="1">
      <c r="A40" t="s">
        <v>2</v>
      </c>
    </row>
    <row r="41" ht="11.25" hidden="1"/>
  </sheetData>
  <sheetProtection/>
  <mergeCells count="33">
    <mergeCell ref="B36:I36"/>
    <mergeCell ref="B37:I38"/>
    <mergeCell ref="D39:I39"/>
    <mergeCell ref="A29:D29"/>
    <mergeCell ref="A30:D30"/>
    <mergeCell ref="A31:D31"/>
    <mergeCell ref="A32:D32"/>
    <mergeCell ref="A33:D33"/>
    <mergeCell ref="A34:D34"/>
    <mergeCell ref="A28:D28"/>
    <mergeCell ref="A23:D23"/>
    <mergeCell ref="A24:D24"/>
    <mergeCell ref="A25:D25"/>
    <mergeCell ref="A26:D26"/>
    <mergeCell ref="A27:D27"/>
    <mergeCell ref="A22:D22"/>
    <mergeCell ref="A11:D11"/>
    <mergeCell ref="A12:D12"/>
    <mergeCell ref="A13:D13"/>
    <mergeCell ref="A14:D14"/>
    <mergeCell ref="A15:D15"/>
    <mergeCell ref="A16:D16"/>
    <mergeCell ref="A17:D17"/>
    <mergeCell ref="A18:D18"/>
    <mergeCell ref="A19:D19"/>
    <mergeCell ref="A20:D20"/>
    <mergeCell ref="A21:D21"/>
    <mergeCell ref="A10:D10"/>
    <mergeCell ref="A2:H2"/>
    <mergeCell ref="A3:G3"/>
    <mergeCell ref="A4:G4"/>
    <mergeCell ref="A5:G5"/>
    <mergeCell ref="A8:D8"/>
  </mergeCells>
  <hyperlinks>
    <hyperlink ref="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19.xml><?xml version="1.0" encoding="utf-8"?>
<worksheet xmlns="http://schemas.openxmlformats.org/spreadsheetml/2006/main" xmlns:r="http://schemas.openxmlformats.org/officeDocument/2006/relationships">
  <dimension ref="A2:M28"/>
  <sheetViews>
    <sheetView showGridLines="0" showRowColHeaders="0" zoomScalePageLayoutView="0" workbookViewId="0" topLeftCell="A1">
      <pane xSplit="4" ySplit="10" topLeftCell="E11"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8" style="0" customWidth="1"/>
    <col min="5" max="5" width="22.83203125" style="2" customWidth="1"/>
    <col min="6" max="6" width="2.5" style="0" customWidth="1"/>
    <col min="7" max="7" width="22.5" style="0" customWidth="1"/>
    <col min="8" max="8" width="22.83203125" style="0" customWidth="1"/>
    <col min="9" max="16384" width="0" style="0" hidden="1" customWidth="1"/>
  </cols>
  <sheetData>
    <row r="1" ht="15.75" customHeight="1"/>
    <row r="2" spans="1:9" ht="12.75">
      <c r="A2" s="325" t="s">
        <v>279</v>
      </c>
      <c r="B2" s="325"/>
      <c r="C2" s="325"/>
      <c r="D2" s="325"/>
      <c r="E2" s="325"/>
      <c r="F2" s="325"/>
      <c r="G2" s="325"/>
      <c r="H2" s="210" t="s">
        <v>283</v>
      </c>
      <c r="I2" t="s">
        <v>2</v>
      </c>
    </row>
    <row r="3" spans="1:10" ht="12.75" customHeight="1">
      <c r="A3" s="325" t="s">
        <v>281</v>
      </c>
      <c r="B3" s="325"/>
      <c r="C3" s="325"/>
      <c r="D3" s="325"/>
      <c r="E3" s="325"/>
      <c r="F3" s="325"/>
      <c r="G3" s="325"/>
      <c r="J3" s="9"/>
    </row>
    <row r="4" spans="1:10" ht="12.75" customHeight="1">
      <c r="A4" s="212" t="s">
        <v>263</v>
      </c>
      <c r="B4" s="212"/>
      <c r="C4" s="212"/>
      <c r="D4" s="212"/>
      <c r="E4" s="212"/>
      <c r="F4" s="212"/>
      <c r="G4" s="212"/>
      <c r="J4" s="9"/>
    </row>
    <row r="5" spans="1:10" ht="12.75" customHeight="1">
      <c r="A5" s="212" t="s">
        <v>115</v>
      </c>
      <c r="B5" s="212"/>
      <c r="C5" s="212"/>
      <c r="D5" s="212"/>
      <c r="E5" s="212"/>
      <c r="F5" s="212"/>
      <c r="G5" s="212"/>
      <c r="J5" s="9"/>
    </row>
    <row r="6" spans="1:8" ht="11.25">
      <c r="A6" s="10"/>
      <c r="B6" s="10"/>
      <c r="C6" s="10"/>
      <c r="D6" s="10"/>
      <c r="E6" s="11"/>
      <c r="F6" s="11"/>
      <c r="G6" s="11"/>
      <c r="H6" s="28"/>
    </row>
    <row r="7" spans="7:8" ht="1.5" customHeight="1">
      <c r="G7" s="2"/>
      <c r="H7" s="2"/>
    </row>
    <row r="8" spans="1:8" ht="11.25" customHeight="1">
      <c r="A8" s="214" t="s">
        <v>254</v>
      </c>
      <c r="B8" s="270"/>
      <c r="C8" s="270"/>
      <c r="D8" s="270"/>
      <c r="E8" s="262" t="s">
        <v>255</v>
      </c>
      <c r="G8" s="262" t="s">
        <v>256</v>
      </c>
      <c r="H8" s="223" t="s">
        <v>227</v>
      </c>
    </row>
    <row r="9" spans="1:8" ht="11.25" customHeight="1">
      <c r="A9" s="270"/>
      <c r="B9" s="270"/>
      <c r="C9" s="270"/>
      <c r="D9" s="270"/>
      <c r="E9" s="223"/>
      <c r="F9" s="52" t="s">
        <v>44</v>
      </c>
      <c r="G9" s="259"/>
      <c r="H9" s="262"/>
    </row>
    <row r="10" spans="1:8" ht="1.5" customHeight="1">
      <c r="A10" s="27"/>
      <c r="B10" s="27"/>
      <c r="C10" s="27"/>
      <c r="D10" s="27"/>
      <c r="E10" s="28"/>
      <c r="F10" s="28"/>
      <c r="G10" s="28"/>
      <c r="H10" s="28"/>
    </row>
    <row r="11" spans="1:8" ht="23.25" customHeight="1">
      <c r="A11" s="244" t="s">
        <v>77</v>
      </c>
      <c r="B11" s="245"/>
      <c r="C11" s="245"/>
      <c r="D11" s="245"/>
      <c r="E11" s="121">
        <f>(E12+E13)</f>
        <v>603</v>
      </c>
      <c r="F11" s="121"/>
      <c r="G11" s="121">
        <f>(G12+G13)</f>
        <v>183</v>
      </c>
      <c r="H11" s="121">
        <f>(H12+H13)</f>
        <v>84</v>
      </c>
    </row>
    <row r="12" spans="1:8" ht="23.25" customHeight="1">
      <c r="A12" s="319" t="s">
        <v>258</v>
      </c>
      <c r="B12" s="320"/>
      <c r="C12" s="320"/>
      <c r="D12" s="320"/>
      <c r="E12" s="122">
        <v>11</v>
      </c>
      <c r="F12" s="122"/>
      <c r="G12" s="122">
        <v>0</v>
      </c>
      <c r="H12" s="122">
        <v>0</v>
      </c>
    </row>
    <row r="13" spans="1:8" ht="17.25" customHeight="1">
      <c r="A13" s="319" t="s">
        <v>267</v>
      </c>
      <c r="B13" s="320"/>
      <c r="C13" s="320"/>
      <c r="D13" s="320"/>
      <c r="E13" s="122">
        <f>(E15+E17+E20+E22)</f>
        <v>592</v>
      </c>
      <c r="F13" s="122"/>
      <c r="G13" s="122">
        <f>(G15+G17+G20+G22)</f>
        <v>183</v>
      </c>
      <c r="H13" s="122">
        <f>(H15+H17+H20+H22)</f>
        <v>84</v>
      </c>
    </row>
    <row r="14" spans="1:8" ht="23.25" customHeight="1">
      <c r="A14" s="322" t="s">
        <v>78</v>
      </c>
      <c r="B14" s="322"/>
      <c r="C14" s="322"/>
      <c r="D14" s="322"/>
      <c r="E14" s="122">
        <f>SUM(E15:E15)</f>
        <v>59</v>
      </c>
      <c r="F14" s="122"/>
      <c r="G14" s="122">
        <f>SUM(G15:G15)</f>
        <v>26</v>
      </c>
      <c r="H14" s="122">
        <f>SUM(H15:H15)</f>
        <v>16</v>
      </c>
    </row>
    <row r="15" spans="1:8" ht="23.25" customHeight="1">
      <c r="A15" s="319" t="s">
        <v>267</v>
      </c>
      <c r="B15" s="320"/>
      <c r="C15" s="320"/>
      <c r="D15" s="320"/>
      <c r="E15" s="122">
        <v>59</v>
      </c>
      <c r="F15" s="122"/>
      <c r="G15" s="122">
        <v>26</v>
      </c>
      <c r="H15" s="123">
        <v>16</v>
      </c>
    </row>
    <row r="16" spans="1:8" ht="23.25" customHeight="1">
      <c r="A16" s="331" t="s">
        <v>79</v>
      </c>
      <c r="B16" s="331"/>
      <c r="C16" s="331"/>
      <c r="D16" s="331"/>
      <c r="E16" s="122">
        <f>SUM(E17:E17)</f>
        <v>228</v>
      </c>
      <c r="F16" s="122"/>
      <c r="G16" s="122">
        <f>SUM(G17:G17)</f>
        <v>71</v>
      </c>
      <c r="H16" s="122">
        <f>SUM(H17:H17)</f>
        <v>25</v>
      </c>
    </row>
    <row r="17" spans="1:8" ht="23.25" customHeight="1">
      <c r="A17" s="319" t="s">
        <v>267</v>
      </c>
      <c r="B17" s="320"/>
      <c r="C17" s="320"/>
      <c r="D17" s="320"/>
      <c r="E17" s="122">
        <v>228</v>
      </c>
      <c r="F17" s="122"/>
      <c r="G17" s="122">
        <v>71</v>
      </c>
      <c r="H17" s="123">
        <v>25</v>
      </c>
    </row>
    <row r="18" spans="1:8" ht="23.25" customHeight="1">
      <c r="A18" s="331" t="s">
        <v>81</v>
      </c>
      <c r="B18" s="331"/>
      <c r="C18" s="331"/>
      <c r="D18" s="331"/>
      <c r="E18" s="122">
        <f>SUM(E19:E20)</f>
        <v>258</v>
      </c>
      <c r="F18" s="122"/>
      <c r="G18" s="122">
        <f>SUM(G19:G20)</f>
        <v>69</v>
      </c>
      <c r="H18" s="122">
        <f>SUM(H19:H20)</f>
        <v>37</v>
      </c>
    </row>
    <row r="19" spans="1:8" ht="23.25" customHeight="1">
      <c r="A19" s="319" t="s">
        <v>258</v>
      </c>
      <c r="B19" s="320"/>
      <c r="C19" s="320"/>
      <c r="D19" s="320"/>
      <c r="E19" s="122">
        <v>11</v>
      </c>
      <c r="F19" s="122"/>
      <c r="G19" s="122">
        <v>0</v>
      </c>
      <c r="H19" s="123">
        <v>0</v>
      </c>
    </row>
    <row r="20" spans="1:8" ht="17.25" customHeight="1">
      <c r="A20" s="319" t="s">
        <v>267</v>
      </c>
      <c r="B20" s="320"/>
      <c r="C20" s="320"/>
      <c r="D20" s="320"/>
      <c r="E20" s="122">
        <v>247</v>
      </c>
      <c r="F20" s="122"/>
      <c r="G20" s="122">
        <f>33+36</f>
        <v>69</v>
      </c>
      <c r="H20" s="123">
        <f>13+24</f>
        <v>37</v>
      </c>
    </row>
    <row r="21" spans="1:8" ht="23.25" customHeight="1">
      <c r="A21" s="322" t="s">
        <v>82</v>
      </c>
      <c r="B21" s="322"/>
      <c r="C21" s="322"/>
      <c r="D21" s="322"/>
      <c r="E21" s="122">
        <f>SUM(E22:E22)</f>
        <v>58</v>
      </c>
      <c r="F21" s="122"/>
      <c r="G21" s="122">
        <f>SUM(G22:G22)</f>
        <v>17</v>
      </c>
      <c r="H21" s="122">
        <f>SUM(H22:H22)</f>
        <v>6</v>
      </c>
    </row>
    <row r="22" spans="1:8" ht="23.25" customHeight="1">
      <c r="A22" s="319" t="s">
        <v>267</v>
      </c>
      <c r="B22" s="320"/>
      <c r="C22" s="320"/>
      <c r="D22" s="320"/>
      <c r="E22" s="122">
        <v>58</v>
      </c>
      <c r="F22" s="122"/>
      <c r="G22" s="122">
        <v>17</v>
      </c>
      <c r="H22" s="123">
        <v>6</v>
      </c>
    </row>
    <row r="23" spans="1:13" ht="17.25" customHeight="1">
      <c r="A23" s="332"/>
      <c r="B23" s="333"/>
      <c r="C23" s="333"/>
      <c r="D23" s="333"/>
      <c r="E23" s="28"/>
      <c r="F23" s="28"/>
      <c r="G23" s="28"/>
      <c r="H23" s="28"/>
      <c r="I23" s="2"/>
      <c r="J23" s="2"/>
      <c r="K23" s="2"/>
      <c r="L23" s="2"/>
      <c r="M23" s="2"/>
    </row>
    <row r="24" spans="1:8" ht="11.25" customHeight="1">
      <c r="A24" s="6"/>
      <c r="B24" s="6"/>
      <c r="C24" s="6"/>
      <c r="D24" s="6"/>
      <c r="F24" s="6"/>
      <c r="G24" s="6"/>
      <c r="H24" s="2"/>
    </row>
    <row r="25" spans="1:8" ht="11.25" customHeight="1">
      <c r="A25" s="310" t="s">
        <v>45</v>
      </c>
      <c r="B25" s="310"/>
      <c r="C25" s="310" t="s">
        <v>270</v>
      </c>
      <c r="D25" s="310"/>
      <c r="E25" s="310"/>
      <c r="F25" s="310"/>
      <c r="G25" s="310"/>
      <c r="H25" s="310"/>
    </row>
    <row r="26" spans="1:8" ht="11.25">
      <c r="A26" s="53" t="s">
        <v>44</v>
      </c>
      <c r="B26" s="310" t="s">
        <v>239</v>
      </c>
      <c r="C26" s="310"/>
      <c r="D26" s="310"/>
      <c r="E26" s="310"/>
      <c r="F26" s="310"/>
      <c r="G26" s="310"/>
      <c r="H26" s="310"/>
    </row>
    <row r="27" spans="1:8" ht="11.25">
      <c r="A27" s="53" t="s">
        <v>50</v>
      </c>
      <c r="B27" s="6"/>
      <c r="C27" s="6"/>
      <c r="D27" s="246" t="s">
        <v>133</v>
      </c>
      <c r="E27" s="246"/>
      <c r="F27" s="246"/>
      <c r="G27" s="246"/>
      <c r="H27" s="246"/>
    </row>
    <row r="28" ht="11.25" hidden="1">
      <c r="A28" t="s">
        <v>2</v>
      </c>
    </row>
    <row r="29" ht="11.25" hidden="1"/>
  </sheetData>
  <sheetProtection/>
  <mergeCells count="25">
    <mergeCell ref="A2:G2"/>
    <mergeCell ref="A3:G3"/>
    <mergeCell ref="A4:G4"/>
    <mergeCell ref="A5:G5"/>
    <mergeCell ref="A8:D9"/>
    <mergeCell ref="E8:E9"/>
    <mergeCell ref="G8:G9"/>
    <mergeCell ref="H8:H9"/>
    <mergeCell ref="A11:D11"/>
    <mergeCell ref="A12:D12"/>
    <mergeCell ref="A13:D13"/>
    <mergeCell ref="A14:D14"/>
    <mergeCell ref="B26:H26"/>
    <mergeCell ref="C25:H25"/>
    <mergeCell ref="A15:D15"/>
    <mergeCell ref="D27:H27"/>
    <mergeCell ref="A16:D16"/>
    <mergeCell ref="A17:D17"/>
    <mergeCell ref="A18:D18"/>
    <mergeCell ref="A19:D19"/>
    <mergeCell ref="A20:D20"/>
    <mergeCell ref="A21:D21"/>
    <mergeCell ref="A22:D22"/>
    <mergeCell ref="A23:D23"/>
    <mergeCell ref="A25:B25"/>
  </mergeCells>
  <hyperlinks>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xml><?xml version="1.0" encoding="utf-8"?>
<worksheet xmlns="http://schemas.openxmlformats.org/spreadsheetml/2006/main" xmlns:r="http://schemas.openxmlformats.org/officeDocument/2006/relationships">
  <dimension ref="A2:P47"/>
  <sheetViews>
    <sheetView showGridLines="0" showRowColHeaders="0" zoomScalePageLayoutView="0" workbookViewId="0" topLeftCell="A1">
      <pane xSplit="4" ySplit="12" topLeftCell="E13" activePane="bottomRight" state="frozen"/>
      <selection pane="topLeft" activeCell="E11" sqref="E11"/>
      <selection pane="topRight" activeCell="E11" sqref="E11"/>
      <selection pane="bottomLeft" activeCell="E11" sqref="E11"/>
      <selection pane="bottomRight" activeCell="A1" sqref="A1"/>
    </sheetView>
  </sheetViews>
  <sheetFormatPr defaultColWidth="0" defaultRowHeight="11.25" zeroHeight="1"/>
  <cols>
    <col min="1" max="1" width="2.16015625" style="0" customWidth="1"/>
    <col min="2" max="2" width="2.83203125" style="0" customWidth="1"/>
    <col min="3" max="3" width="1.66796875" style="0" customWidth="1"/>
    <col min="4" max="4" width="11.33203125" style="0" customWidth="1"/>
    <col min="5" max="5" width="11.5" style="2" customWidth="1"/>
    <col min="6" max="6" width="4.16015625" style="2" customWidth="1"/>
    <col min="7" max="7" width="8.66015625" style="2" customWidth="1"/>
    <col min="8" max="8" width="9.33203125" style="2" customWidth="1"/>
    <col min="9" max="9" width="9.33203125" style="0" customWidth="1"/>
    <col min="10" max="10" width="4.16015625" style="0" customWidth="1"/>
    <col min="11" max="11" width="8.66015625" style="0" customWidth="1"/>
    <col min="12" max="13" width="9.33203125" style="0" customWidth="1"/>
    <col min="14" max="14" width="4.16015625" style="0" customWidth="1"/>
    <col min="15" max="15" width="18.5" style="0" customWidth="1"/>
    <col min="16" max="255" width="12" style="0" hidden="1" customWidth="1"/>
    <col min="256" max="16384" width="0" style="0" hidden="1" customWidth="1"/>
  </cols>
  <sheetData>
    <row r="1" ht="15.75" customHeight="1"/>
    <row r="2" spans="1:16" ht="12.75" customHeight="1">
      <c r="A2" s="212" t="s">
        <v>52</v>
      </c>
      <c r="B2" s="212"/>
      <c r="C2" s="212"/>
      <c r="D2" s="212"/>
      <c r="E2" s="212"/>
      <c r="F2" s="212"/>
      <c r="G2" s="212"/>
      <c r="H2" s="212"/>
      <c r="I2" s="212"/>
      <c r="J2" s="212"/>
      <c r="K2" s="212"/>
      <c r="L2" s="212"/>
      <c r="M2" s="212"/>
      <c r="N2" s="212"/>
      <c r="O2" s="208" t="s">
        <v>53</v>
      </c>
      <c r="P2" t="s">
        <v>2</v>
      </c>
    </row>
    <row r="3" spans="1:15" ht="12.75" customHeight="1">
      <c r="A3" s="212" t="s">
        <v>54</v>
      </c>
      <c r="B3" s="212"/>
      <c r="C3" s="212"/>
      <c r="D3" s="212"/>
      <c r="E3" s="212"/>
      <c r="F3" s="212"/>
      <c r="G3" s="212"/>
      <c r="H3" s="212"/>
      <c r="I3" s="212"/>
      <c r="J3" s="212"/>
      <c r="K3" s="212"/>
      <c r="L3" s="212"/>
      <c r="M3" s="212"/>
      <c r="N3" s="212"/>
      <c r="O3" s="55"/>
    </row>
    <row r="4" spans="1:14" ht="12.75" customHeight="1">
      <c r="A4" s="212" t="s">
        <v>5</v>
      </c>
      <c r="B4" s="213"/>
      <c r="C4" s="213"/>
      <c r="D4" s="213"/>
      <c r="E4" s="213"/>
      <c r="F4" s="213"/>
      <c r="G4" s="213"/>
      <c r="H4" s="213"/>
      <c r="I4" s="213"/>
      <c r="J4" s="213"/>
      <c r="K4" s="213"/>
      <c r="L4" s="213"/>
      <c r="M4" s="213"/>
      <c r="N4" s="213"/>
    </row>
    <row r="5" spans="1:15" ht="11.25">
      <c r="A5" s="10"/>
      <c r="B5" s="10"/>
      <c r="C5" s="10"/>
      <c r="D5" s="10"/>
      <c r="E5" s="11"/>
      <c r="F5" s="11"/>
      <c r="G5" s="11"/>
      <c r="H5" s="11"/>
      <c r="I5" s="11"/>
      <c r="J5" s="11"/>
      <c r="K5" s="11"/>
      <c r="L5" s="11"/>
      <c r="M5" s="11"/>
      <c r="N5" s="11"/>
      <c r="O5" s="28"/>
    </row>
    <row r="6" spans="10:14" ht="1.5" customHeight="1">
      <c r="J6" s="2"/>
      <c r="K6" s="2"/>
      <c r="L6" s="2"/>
      <c r="N6" s="2"/>
    </row>
    <row r="7" spans="1:15" ht="22.5" customHeight="1">
      <c r="A7" s="214" t="s">
        <v>55</v>
      </c>
      <c r="B7" s="214"/>
      <c r="C7" s="214"/>
      <c r="D7" s="214"/>
      <c r="E7" s="215" t="s">
        <v>8</v>
      </c>
      <c r="F7" s="233"/>
      <c r="G7" s="234" t="s">
        <v>56</v>
      </c>
      <c r="H7" s="234"/>
      <c r="I7" s="235"/>
      <c r="J7" s="235"/>
      <c r="K7" s="235"/>
      <c r="L7" s="235"/>
      <c r="M7" s="235"/>
      <c r="N7" s="235"/>
      <c r="O7" s="235"/>
    </row>
    <row r="8" spans="1:15" ht="11.25" customHeight="1">
      <c r="A8" s="214"/>
      <c r="B8" s="214"/>
      <c r="C8" s="214"/>
      <c r="D8" s="214"/>
      <c r="E8" s="215"/>
      <c r="F8" s="233"/>
      <c r="G8" s="218" t="s">
        <v>57</v>
      </c>
      <c r="H8" s="218"/>
      <c r="I8" s="217"/>
      <c r="J8" s="216"/>
      <c r="K8" s="218" t="s">
        <v>58</v>
      </c>
      <c r="L8" s="218"/>
      <c r="M8" s="217"/>
      <c r="N8" s="216"/>
      <c r="O8" s="222" t="s">
        <v>43</v>
      </c>
    </row>
    <row r="9" spans="1:15" ht="1.5" customHeight="1">
      <c r="A9" s="214"/>
      <c r="B9" s="214"/>
      <c r="C9" s="214"/>
      <c r="D9" s="214"/>
      <c r="E9" s="215"/>
      <c r="F9" s="233"/>
      <c r="G9" s="22"/>
      <c r="H9" s="22"/>
      <c r="I9" s="21"/>
      <c r="J9" s="217"/>
      <c r="K9" s="22"/>
      <c r="L9" s="22"/>
      <c r="M9" s="21"/>
      <c r="N9" s="217"/>
      <c r="O9" s="223"/>
    </row>
    <row r="10" spans="1:15" ht="1.5" customHeight="1">
      <c r="A10" s="214"/>
      <c r="B10" s="214"/>
      <c r="C10" s="214"/>
      <c r="D10" s="214"/>
      <c r="E10" s="215"/>
      <c r="F10" s="233"/>
      <c r="G10" s="23"/>
      <c r="H10" s="23"/>
      <c r="I10" s="9"/>
      <c r="J10" s="217"/>
      <c r="K10" s="23"/>
      <c r="L10" s="23"/>
      <c r="M10" s="9"/>
      <c r="N10" s="217"/>
      <c r="O10" s="223"/>
    </row>
    <row r="11" spans="1:15" ht="11.25">
      <c r="A11" s="214"/>
      <c r="B11" s="214"/>
      <c r="C11" s="214"/>
      <c r="D11" s="214"/>
      <c r="E11" s="215"/>
      <c r="F11" s="233"/>
      <c r="G11" s="24" t="s">
        <v>8</v>
      </c>
      <c r="H11" s="19" t="s">
        <v>59</v>
      </c>
      <c r="I11" s="19" t="s">
        <v>60</v>
      </c>
      <c r="J11" s="217"/>
      <c r="K11" s="24" t="s">
        <v>8</v>
      </c>
      <c r="L11" s="19" t="s">
        <v>59</v>
      </c>
      <c r="M11" s="19" t="s">
        <v>60</v>
      </c>
      <c r="N11" s="217"/>
      <c r="O11" s="223"/>
    </row>
    <row r="12" spans="1:15" ht="1.5" customHeight="1">
      <c r="A12" s="27"/>
      <c r="B12" s="27"/>
      <c r="C12" s="27"/>
      <c r="D12" s="27"/>
      <c r="E12" s="28"/>
      <c r="F12" s="28"/>
      <c r="G12" s="28"/>
      <c r="H12" s="28"/>
      <c r="I12" s="28"/>
      <c r="J12" s="28"/>
      <c r="K12" s="28"/>
      <c r="L12" s="28"/>
      <c r="M12" s="28"/>
      <c r="N12" s="28"/>
      <c r="O12" s="28"/>
    </row>
    <row r="13" spans="1:15" ht="23.25" customHeight="1">
      <c r="A13" s="224" t="s">
        <v>8</v>
      </c>
      <c r="B13" s="224"/>
      <c r="C13" s="224"/>
      <c r="D13" s="224"/>
      <c r="E13" s="56">
        <v>522043</v>
      </c>
      <c r="F13" s="57"/>
      <c r="G13" s="32">
        <v>96.7899196043238</v>
      </c>
      <c r="H13" s="32">
        <v>50.7976686424493</v>
      </c>
      <c r="I13" s="32">
        <v>49.2023313575507</v>
      </c>
      <c r="J13" s="58"/>
      <c r="K13" s="32">
        <v>2.4873429966497</v>
      </c>
      <c r="L13" s="32">
        <v>47.0850981902194</v>
      </c>
      <c r="M13" s="32">
        <v>52.9149018097805</v>
      </c>
      <c r="N13" s="58"/>
      <c r="O13" s="32">
        <v>0.72273739902651</v>
      </c>
    </row>
    <row r="14" spans="1:15" ht="23.25" customHeight="1">
      <c r="A14" s="225" t="s">
        <v>61</v>
      </c>
      <c r="B14" s="226"/>
      <c r="C14" s="226"/>
      <c r="D14" s="226"/>
      <c r="E14" s="56">
        <v>36877</v>
      </c>
      <c r="F14" s="57"/>
      <c r="G14" s="33">
        <v>99.1132684328985</v>
      </c>
      <c r="H14" s="33">
        <v>51.1299589603283</v>
      </c>
      <c r="I14" s="35">
        <v>48.8700410396716</v>
      </c>
      <c r="J14" s="6"/>
      <c r="K14" s="35">
        <v>0.45285679420777</v>
      </c>
      <c r="L14" s="35">
        <v>34.1317365269461</v>
      </c>
      <c r="M14" s="35">
        <v>65.8682634730539</v>
      </c>
      <c r="N14" s="6"/>
      <c r="O14" s="35">
        <v>0.43387477289367</v>
      </c>
    </row>
    <row r="15" spans="1:15" ht="17.25" customHeight="1">
      <c r="A15" s="225" t="s">
        <v>62</v>
      </c>
      <c r="B15" s="226"/>
      <c r="C15" s="226"/>
      <c r="D15" s="226"/>
      <c r="E15" s="56">
        <v>89223</v>
      </c>
      <c r="F15" s="57"/>
      <c r="G15" s="33">
        <v>98.6438474384407</v>
      </c>
      <c r="H15" s="33">
        <v>52.0241327985638</v>
      </c>
      <c r="I15" s="35">
        <v>47.9758672014361</v>
      </c>
      <c r="J15" s="6"/>
      <c r="K15" s="35">
        <v>0.69040494043015</v>
      </c>
      <c r="L15" s="35">
        <v>45.6168831168831</v>
      </c>
      <c r="M15" s="35">
        <v>54.3831168831168</v>
      </c>
      <c r="N15" s="6"/>
      <c r="O15" s="35">
        <v>0.66574762112908</v>
      </c>
    </row>
    <row r="16" spans="1:15" ht="17.25" customHeight="1">
      <c r="A16" s="227" t="s">
        <v>63</v>
      </c>
      <c r="B16" s="228"/>
      <c r="C16" s="228"/>
      <c r="D16" s="228"/>
      <c r="E16" s="30">
        <v>120739</v>
      </c>
      <c r="F16" s="57"/>
      <c r="G16" s="33">
        <v>98.1455867615269</v>
      </c>
      <c r="H16" s="33">
        <v>50.9949367088607</v>
      </c>
      <c r="I16" s="35">
        <v>49.0050632911392</v>
      </c>
      <c r="J16" s="6"/>
      <c r="K16" s="35">
        <v>1.0642791475828</v>
      </c>
      <c r="L16" s="35">
        <v>59.5330739299611</v>
      </c>
      <c r="M16" s="35">
        <v>40.4669260700389</v>
      </c>
      <c r="N16" s="6"/>
      <c r="O16" s="35">
        <v>0.79013409089026</v>
      </c>
    </row>
    <row r="17" spans="1:15" ht="17.25" customHeight="1">
      <c r="A17" s="229" t="s">
        <v>64</v>
      </c>
      <c r="B17" s="230"/>
      <c r="C17" s="230"/>
      <c r="D17" s="230"/>
      <c r="E17" s="30">
        <v>112266</v>
      </c>
      <c r="F17" s="57"/>
      <c r="G17" s="33">
        <v>97.8711275007571</v>
      </c>
      <c r="H17" s="33">
        <v>50.9629036368269</v>
      </c>
      <c r="I17" s="35">
        <v>49.037096363173</v>
      </c>
      <c r="J17" s="6"/>
      <c r="K17" s="35">
        <v>1.50713484046817</v>
      </c>
      <c r="L17" s="35">
        <v>56.3829787234042</v>
      </c>
      <c r="M17" s="35">
        <v>43.6170212765957</v>
      </c>
      <c r="N17" s="6"/>
      <c r="O17" s="35">
        <v>0.62173765877469</v>
      </c>
    </row>
    <row r="18" spans="1:15" ht="17.25" customHeight="1">
      <c r="A18" s="229" t="s">
        <v>65</v>
      </c>
      <c r="B18" s="230"/>
      <c r="C18" s="230"/>
      <c r="D18" s="230"/>
      <c r="E18" s="30">
        <v>77551</v>
      </c>
      <c r="F18" s="57"/>
      <c r="G18" s="33">
        <v>96.3907622080953</v>
      </c>
      <c r="H18" s="33">
        <v>50.263538099315</v>
      </c>
      <c r="I18" s="35">
        <v>49.7364619006849</v>
      </c>
      <c r="J18" s="6"/>
      <c r="K18" s="35">
        <v>3.21723768874676</v>
      </c>
      <c r="L18" s="35">
        <v>48.0961923847695</v>
      </c>
      <c r="M18" s="35">
        <v>51.9038076152304</v>
      </c>
      <c r="N18" s="6"/>
      <c r="O18" s="59">
        <v>0.39200010315792</v>
      </c>
    </row>
    <row r="19" spans="1:15" ht="17.25" customHeight="1">
      <c r="A19" s="229" t="s">
        <v>66</v>
      </c>
      <c r="B19" s="230"/>
      <c r="C19" s="230"/>
      <c r="D19" s="230"/>
      <c r="E19" s="30">
        <v>46863</v>
      </c>
      <c r="F19" s="57"/>
      <c r="G19" s="33">
        <v>93.5343447922668</v>
      </c>
      <c r="H19" s="33">
        <v>50.4368854516004</v>
      </c>
      <c r="I19" s="35">
        <v>49.5631145483996</v>
      </c>
      <c r="J19" s="6"/>
      <c r="K19" s="35">
        <v>5.52461430126112</v>
      </c>
      <c r="L19" s="35">
        <v>43.4144457319428</v>
      </c>
      <c r="M19" s="35">
        <v>56.5855542680571</v>
      </c>
      <c r="N19" s="6"/>
      <c r="O19" s="35">
        <v>0.94104090647205</v>
      </c>
    </row>
    <row r="20" spans="1:15" ht="17.25" customHeight="1">
      <c r="A20" s="231" t="s">
        <v>67</v>
      </c>
      <c r="B20" s="232"/>
      <c r="C20" s="232"/>
      <c r="D20" s="232"/>
      <c r="E20" s="30">
        <v>38524</v>
      </c>
      <c r="F20" s="60"/>
      <c r="G20" s="33">
        <v>87.6362786834181</v>
      </c>
      <c r="H20" s="33">
        <v>47.6615029175676</v>
      </c>
      <c r="I20" s="35">
        <v>52.3384970824324</v>
      </c>
      <c r="J20" s="6"/>
      <c r="K20" s="35">
        <v>10.7491433911328</v>
      </c>
      <c r="L20" s="35">
        <v>41.8497947355711</v>
      </c>
      <c r="M20" s="35">
        <v>58.1502052644288</v>
      </c>
      <c r="N20" s="6"/>
      <c r="O20" s="35">
        <v>1.61457792544907</v>
      </c>
    </row>
    <row r="21" spans="1:15" ht="17.25" customHeight="1">
      <c r="A21" s="220"/>
      <c r="B21" s="220"/>
      <c r="C21" s="220"/>
      <c r="D21" s="220"/>
      <c r="E21" s="28"/>
      <c r="F21" s="28"/>
      <c r="G21" s="28"/>
      <c r="H21" s="28"/>
      <c r="I21" s="28"/>
      <c r="J21" s="28"/>
      <c r="K21" s="28"/>
      <c r="L21" s="28"/>
      <c r="M21" s="28"/>
      <c r="N21" s="28"/>
      <c r="O21" s="28"/>
    </row>
    <row r="22" spans="1:15" ht="11.25" customHeight="1">
      <c r="A22" s="6"/>
      <c r="B22" s="6"/>
      <c r="C22" s="6"/>
      <c r="D22" s="6"/>
      <c r="I22" s="6"/>
      <c r="J22" s="6"/>
      <c r="K22" s="6"/>
      <c r="L22" s="6"/>
      <c r="M22" s="6"/>
      <c r="N22" s="6"/>
      <c r="O22" s="42"/>
    </row>
    <row r="23" spans="1:15" ht="11.25">
      <c r="A23" s="6" t="s">
        <v>45</v>
      </c>
      <c r="B23" s="6"/>
      <c r="C23" s="221" t="s">
        <v>68</v>
      </c>
      <c r="D23" s="221"/>
      <c r="E23" s="221"/>
      <c r="F23" s="221"/>
      <c r="G23" s="221"/>
      <c r="H23" s="221"/>
      <c r="I23" s="221"/>
      <c r="J23" s="221"/>
      <c r="K23" s="221"/>
      <c r="L23" s="221"/>
      <c r="M23" s="221"/>
      <c r="N23" s="221"/>
      <c r="O23" s="221"/>
    </row>
    <row r="24" spans="1:15" ht="11.25">
      <c r="A24" s="6"/>
      <c r="B24" s="6"/>
      <c r="C24" s="221"/>
      <c r="D24" s="221"/>
      <c r="E24" s="221"/>
      <c r="F24" s="221"/>
      <c r="G24" s="221"/>
      <c r="H24" s="221"/>
      <c r="I24" s="221"/>
      <c r="J24" s="221"/>
      <c r="K24" s="221"/>
      <c r="L24" s="221"/>
      <c r="M24" s="221"/>
      <c r="N24" s="221"/>
      <c r="O24" s="221"/>
    </row>
    <row r="25" spans="1:15" ht="11.25">
      <c r="A25" s="6"/>
      <c r="B25" s="6"/>
      <c r="C25" s="221"/>
      <c r="D25" s="221"/>
      <c r="E25" s="221"/>
      <c r="F25" s="221"/>
      <c r="G25" s="221"/>
      <c r="H25" s="221"/>
      <c r="I25" s="221"/>
      <c r="J25" s="221"/>
      <c r="K25" s="221"/>
      <c r="L25" s="221"/>
      <c r="M25" s="221"/>
      <c r="N25" s="221"/>
      <c r="O25" s="221"/>
    </row>
    <row r="26" spans="1:15" ht="11.25">
      <c r="A26" s="6"/>
      <c r="B26" s="6"/>
      <c r="C26" s="221"/>
      <c r="D26" s="221"/>
      <c r="E26" s="221"/>
      <c r="F26" s="221"/>
      <c r="G26" s="221"/>
      <c r="H26" s="221"/>
      <c r="I26" s="221"/>
      <c r="J26" s="221"/>
      <c r="K26" s="221"/>
      <c r="L26" s="221"/>
      <c r="M26" s="221"/>
      <c r="N26" s="221"/>
      <c r="O26" s="221"/>
    </row>
    <row r="27" spans="1:15" ht="11.25">
      <c r="A27" s="6"/>
      <c r="B27" s="6"/>
      <c r="C27" s="221"/>
      <c r="D27" s="221"/>
      <c r="E27" s="221"/>
      <c r="F27" s="221"/>
      <c r="G27" s="221"/>
      <c r="H27" s="221"/>
      <c r="I27" s="221"/>
      <c r="J27" s="221"/>
      <c r="K27" s="221"/>
      <c r="L27" s="221"/>
      <c r="M27" s="221"/>
      <c r="N27" s="221"/>
      <c r="O27" s="221"/>
    </row>
    <row r="28" spans="1:15" ht="11.25">
      <c r="A28" s="6"/>
      <c r="B28" s="6"/>
      <c r="C28" s="221"/>
      <c r="D28" s="221"/>
      <c r="E28" s="221"/>
      <c r="F28" s="221"/>
      <c r="G28" s="221"/>
      <c r="H28" s="221"/>
      <c r="I28" s="221"/>
      <c r="J28" s="221"/>
      <c r="K28" s="221"/>
      <c r="L28" s="221"/>
      <c r="M28" s="221"/>
      <c r="N28" s="221"/>
      <c r="O28" s="221"/>
    </row>
    <row r="29" spans="1:15" ht="11.25">
      <c r="A29" s="6"/>
      <c r="B29" s="6"/>
      <c r="C29" s="221"/>
      <c r="D29" s="221"/>
      <c r="E29" s="221"/>
      <c r="F29" s="221"/>
      <c r="G29" s="221"/>
      <c r="H29" s="221"/>
      <c r="I29" s="221"/>
      <c r="J29" s="221"/>
      <c r="K29" s="221"/>
      <c r="L29" s="221"/>
      <c r="M29" s="221"/>
      <c r="N29" s="221"/>
      <c r="O29" s="221"/>
    </row>
    <row r="30" spans="1:15" ht="11.25">
      <c r="A30" s="6"/>
      <c r="B30" s="6"/>
      <c r="C30" s="221"/>
      <c r="D30" s="221"/>
      <c r="E30" s="221"/>
      <c r="F30" s="221"/>
      <c r="G30" s="221"/>
      <c r="H30" s="221"/>
      <c r="I30" s="221"/>
      <c r="J30" s="221"/>
      <c r="K30" s="221"/>
      <c r="L30" s="221"/>
      <c r="M30" s="221"/>
      <c r="N30" s="221"/>
      <c r="O30" s="221"/>
    </row>
    <row r="31" spans="1:15" ht="11.25">
      <c r="A31" s="6"/>
      <c r="B31" s="6"/>
      <c r="C31" s="221"/>
      <c r="D31" s="221"/>
      <c r="E31" s="221"/>
      <c r="F31" s="221"/>
      <c r="G31" s="221"/>
      <c r="H31" s="221"/>
      <c r="I31" s="221"/>
      <c r="J31" s="221"/>
      <c r="K31" s="221"/>
      <c r="L31" s="221"/>
      <c r="M31" s="221"/>
      <c r="N31" s="221"/>
      <c r="O31" s="221"/>
    </row>
    <row r="32" spans="1:15" ht="11.25">
      <c r="A32" s="6"/>
      <c r="B32" s="6"/>
      <c r="C32" s="221"/>
      <c r="D32" s="221"/>
      <c r="E32" s="221"/>
      <c r="F32" s="221"/>
      <c r="G32" s="221"/>
      <c r="H32" s="221"/>
      <c r="I32" s="221"/>
      <c r="J32" s="221"/>
      <c r="K32" s="221"/>
      <c r="L32" s="221"/>
      <c r="M32" s="221"/>
      <c r="N32" s="221"/>
      <c r="O32" s="221"/>
    </row>
    <row r="33" spans="1:15" ht="11.25" customHeight="1">
      <c r="A33" s="53" t="s">
        <v>50</v>
      </c>
      <c r="B33" s="6"/>
      <c r="C33" s="61"/>
      <c r="D33" s="219" t="s">
        <v>416</v>
      </c>
      <c r="E33" s="219"/>
      <c r="F33" s="219"/>
      <c r="G33" s="219"/>
      <c r="H33" s="219"/>
      <c r="I33" s="219"/>
      <c r="J33" s="219"/>
      <c r="K33" s="219"/>
      <c r="L33" s="219"/>
      <c r="M33" s="219"/>
      <c r="N33" s="219"/>
      <c r="O33" s="219"/>
    </row>
    <row r="34" ht="11.25" hidden="1">
      <c r="A34" t="s">
        <v>2</v>
      </c>
    </row>
    <row r="35" ht="11.25" hidden="1"/>
    <row r="36" ht="11.25" hidden="1">
      <c r="I36" s="2"/>
    </row>
    <row r="37" ht="11.25" hidden="1"/>
    <row r="38" ht="11.25" hidden="1"/>
    <row r="39" ht="11.25" hidden="1"/>
    <row r="40" ht="11.25" hidden="1"/>
    <row r="41" ht="11.25" hidden="1"/>
    <row r="42" ht="11.25" hidden="1"/>
    <row r="43" ht="11.25" hidden="1"/>
    <row r="44" ht="11.25" hidden="1"/>
    <row r="45" ht="11.25" hidden="1"/>
    <row r="46" ht="11.25" hidden="1"/>
    <row r="47" spans="2:15" ht="11.25" hidden="1">
      <c r="B47" s="2"/>
      <c r="C47" s="2"/>
      <c r="D47" s="2"/>
      <c r="I47" s="2"/>
      <c r="J47" s="2"/>
      <c r="K47" s="2"/>
      <c r="L47" s="2"/>
      <c r="M47" s="2"/>
      <c r="N47" s="2"/>
      <c r="O47" s="2"/>
    </row>
  </sheetData>
  <sheetProtection/>
  <mergeCells count="23">
    <mergeCell ref="A19:D19"/>
    <mergeCell ref="A20:D20"/>
    <mergeCell ref="N8:N11"/>
    <mergeCell ref="F7:F11"/>
    <mergeCell ref="G7:O7"/>
    <mergeCell ref="G8:I8"/>
    <mergeCell ref="D33:O33"/>
    <mergeCell ref="A21:D21"/>
    <mergeCell ref="C23:O32"/>
    <mergeCell ref="O8:O11"/>
    <mergeCell ref="A13:D13"/>
    <mergeCell ref="A14:D14"/>
    <mergeCell ref="A15:D15"/>
    <mergeCell ref="A16:D16"/>
    <mergeCell ref="A17:D17"/>
    <mergeCell ref="A18:D18"/>
    <mergeCell ref="A2:N2"/>
    <mergeCell ref="A3:N3"/>
    <mergeCell ref="A4:N4"/>
    <mergeCell ref="A7:D11"/>
    <mergeCell ref="E7:E11"/>
    <mergeCell ref="J8:J11"/>
    <mergeCell ref="K8:M8"/>
  </mergeCells>
  <hyperlinks>
    <hyperlink ref="D33:O33" r:id="rId1" tooltip="www.inegi.org.mx" display="INEGI. Dirección General de Estadísticas Sociodemográficas. Encuesta Intercensal 2015. www.inegi.org.mx (18 de febrero de 2016)."/>
    <hyperlink ref="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20.xml><?xml version="1.0" encoding="utf-8"?>
<worksheet xmlns="http://schemas.openxmlformats.org/spreadsheetml/2006/main" xmlns:r="http://schemas.openxmlformats.org/officeDocument/2006/relationships">
  <dimension ref="A2:K28"/>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8.33203125" style="0" customWidth="1"/>
    <col min="5" max="5" width="21.66015625" style="0" customWidth="1"/>
    <col min="6" max="6" width="2.66015625" style="0" customWidth="1"/>
    <col min="7" max="8" width="21.66015625" style="0" customWidth="1"/>
    <col min="9" max="9" width="2.66015625" style="0" customWidth="1"/>
    <col min="10" max="16384" width="0" style="0" hidden="1" customWidth="1"/>
  </cols>
  <sheetData>
    <row r="1" ht="15.75" customHeight="1"/>
    <row r="2" spans="1:10" ht="12.75">
      <c r="A2" s="212" t="s">
        <v>282</v>
      </c>
      <c r="B2" s="213"/>
      <c r="C2" s="213"/>
      <c r="D2" s="213"/>
      <c r="E2" s="213"/>
      <c r="F2" s="213"/>
      <c r="G2" s="213"/>
      <c r="H2" s="260" t="s">
        <v>209</v>
      </c>
      <c r="I2" s="260"/>
      <c r="J2" t="s">
        <v>2</v>
      </c>
    </row>
    <row r="3" spans="1:11" ht="12.75" customHeight="1">
      <c r="A3" s="212" t="s">
        <v>284</v>
      </c>
      <c r="B3" s="213"/>
      <c r="C3" s="213"/>
      <c r="D3" s="213"/>
      <c r="E3" s="213"/>
      <c r="F3" s="213"/>
      <c r="G3" s="213"/>
      <c r="H3" s="3"/>
      <c r="K3" s="9"/>
    </row>
    <row r="4" spans="1:11" ht="12.75" customHeight="1">
      <c r="A4" s="212" t="s">
        <v>275</v>
      </c>
      <c r="B4" s="213"/>
      <c r="C4" s="213"/>
      <c r="D4" s="213"/>
      <c r="E4" s="213"/>
      <c r="F4" s="213"/>
      <c r="G4" s="213"/>
      <c r="H4" s="3"/>
      <c r="K4" s="9"/>
    </row>
    <row r="5" spans="1:11" ht="12.75">
      <c r="A5" s="212" t="s">
        <v>115</v>
      </c>
      <c r="B5" s="213"/>
      <c r="C5" s="213"/>
      <c r="D5" s="213"/>
      <c r="E5" s="213"/>
      <c r="F5" s="213"/>
      <c r="G5" s="213"/>
      <c r="H5" s="3"/>
      <c r="K5" s="9"/>
    </row>
    <row r="6" spans="1:9" ht="11.25">
      <c r="A6" s="10"/>
      <c r="B6" s="10"/>
      <c r="C6" s="10"/>
      <c r="D6" s="10"/>
      <c r="E6" s="11"/>
      <c r="F6" s="11"/>
      <c r="G6" s="11"/>
      <c r="H6" s="11"/>
      <c r="I6" s="27"/>
    </row>
    <row r="7" spans="5:8" ht="1.5" customHeight="1">
      <c r="E7" s="2"/>
      <c r="F7" s="2"/>
      <c r="G7" s="2"/>
      <c r="H7" s="2"/>
    </row>
    <row r="8" spans="1:8" ht="11.25">
      <c r="A8" s="214" t="s">
        <v>276</v>
      </c>
      <c r="B8" s="270"/>
      <c r="C8" s="270"/>
      <c r="D8" s="270"/>
      <c r="E8" s="262" t="s">
        <v>184</v>
      </c>
      <c r="F8" s="26"/>
      <c r="G8" s="262" t="s">
        <v>226</v>
      </c>
      <c r="H8" s="223" t="s">
        <v>285</v>
      </c>
    </row>
    <row r="9" spans="1:8" ht="11.25">
      <c r="A9" s="214"/>
      <c r="B9" s="270"/>
      <c r="C9" s="270"/>
      <c r="D9" s="270"/>
      <c r="E9" s="262"/>
      <c r="F9" s="68" t="s">
        <v>44</v>
      </c>
      <c r="G9" s="262"/>
      <c r="H9" s="262"/>
    </row>
    <row r="10" spans="1:8" ht="11.25">
      <c r="A10" s="270"/>
      <c r="B10" s="270"/>
      <c r="C10" s="270"/>
      <c r="D10" s="270"/>
      <c r="E10" s="223"/>
      <c r="G10" s="223"/>
      <c r="H10" s="223"/>
    </row>
    <row r="11" spans="1:9" ht="1.5" customHeight="1">
      <c r="A11" s="27"/>
      <c r="B11" s="27"/>
      <c r="C11" s="27"/>
      <c r="D11" s="27"/>
      <c r="E11" s="28"/>
      <c r="F11" s="28"/>
      <c r="G11" s="28"/>
      <c r="H11" s="28"/>
      <c r="I11" s="27"/>
    </row>
    <row r="12" spans="1:10" ht="23.25" customHeight="1">
      <c r="A12" s="244" t="s">
        <v>77</v>
      </c>
      <c r="B12" s="245"/>
      <c r="C12" s="245"/>
      <c r="D12" s="245"/>
      <c r="E12" s="121">
        <f>SUM(E13:E15)</f>
        <v>27</v>
      </c>
      <c r="F12" s="121"/>
      <c r="G12" s="121">
        <f>SUM(G13:G15)</f>
        <v>9</v>
      </c>
      <c r="H12" s="128">
        <f>SUM(H13:H15)</f>
        <v>25</v>
      </c>
      <c r="I12" s="128"/>
      <c r="J12" s="6"/>
    </row>
    <row r="13" spans="1:10" ht="23.25" customHeight="1">
      <c r="A13" s="330" t="s">
        <v>234</v>
      </c>
      <c r="B13" s="330"/>
      <c r="C13" s="330"/>
      <c r="D13" s="330"/>
      <c r="E13" s="129">
        <v>0</v>
      </c>
      <c r="F13" s="122"/>
      <c r="G13" s="129">
        <v>0</v>
      </c>
      <c r="H13" s="129">
        <v>0</v>
      </c>
      <c r="I13" s="129"/>
      <c r="J13" s="6"/>
    </row>
    <row r="14" spans="1:10" ht="17.25" customHeight="1">
      <c r="A14" s="330" t="s">
        <v>235</v>
      </c>
      <c r="B14" s="330"/>
      <c r="C14" s="330"/>
      <c r="D14" s="330"/>
      <c r="E14" s="129">
        <f>(E17+E20)</f>
        <v>27</v>
      </c>
      <c r="F14" s="129"/>
      <c r="G14" s="129">
        <f>(G17+G20)</f>
        <v>9</v>
      </c>
      <c r="H14" s="129">
        <f>(H17+H20)</f>
        <v>25</v>
      </c>
      <c r="I14" s="129"/>
      <c r="J14" s="6"/>
    </row>
    <row r="15" spans="1:10" ht="17.25" customHeight="1">
      <c r="A15" s="330" t="s">
        <v>236</v>
      </c>
      <c r="B15" s="330"/>
      <c r="C15" s="330"/>
      <c r="D15" s="330"/>
      <c r="E15" s="129">
        <v>0</v>
      </c>
      <c r="F15" s="122"/>
      <c r="G15" s="129">
        <v>0</v>
      </c>
      <c r="H15" s="129">
        <v>0</v>
      </c>
      <c r="I15" s="129"/>
      <c r="J15" s="6"/>
    </row>
    <row r="16" spans="1:10" ht="23.25" customHeight="1">
      <c r="A16" s="322" t="s">
        <v>79</v>
      </c>
      <c r="B16" s="322"/>
      <c r="C16" s="322"/>
      <c r="D16" s="322"/>
      <c r="E16" s="122">
        <f>SUM(E17:E17)</f>
        <v>23</v>
      </c>
      <c r="F16" s="122"/>
      <c r="G16" s="122">
        <f>SUM(G17:G17)</f>
        <v>6</v>
      </c>
      <c r="H16" s="122">
        <f>SUM(H17:H17)</f>
        <v>22</v>
      </c>
      <c r="I16" s="122"/>
      <c r="J16" s="6"/>
    </row>
    <row r="17" spans="1:10" ht="23.25" customHeight="1">
      <c r="A17" s="330" t="s">
        <v>235</v>
      </c>
      <c r="B17" s="330"/>
      <c r="C17" s="330"/>
      <c r="D17" s="330"/>
      <c r="E17" s="122">
        <f>SUM(E18:E18)</f>
        <v>23</v>
      </c>
      <c r="F17" s="122"/>
      <c r="G17" s="122">
        <f>SUM(G18:G18)</f>
        <v>6</v>
      </c>
      <c r="H17" s="122">
        <f>SUM(H18:H18)</f>
        <v>22</v>
      </c>
      <c r="I17" s="122"/>
      <c r="J17" s="6"/>
    </row>
    <row r="18" spans="1:9" ht="23.25" customHeight="1">
      <c r="A18" s="328" t="s">
        <v>267</v>
      </c>
      <c r="B18" s="329"/>
      <c r="C18" s="329"/>
      <c r="D18" s="329"/>
      <c r="E18" s="122">
        <v>23</v>
      </c>
      <c r="F18" s="122"/>
      <c r="G18" s="122">
        <v>6</v>
      </c>
      <c r="H18" s="122">
        <v>22</v>
      </c>
      <c r="I18" s="127" t="s">
        <v>42</v>
      </c>
    </row>
    <row r="19" spans="1:9" ht="23.25" customHeight="1">
      <c r="A19" s="322" t="s">
        <v>81</v>
      </c>
      <c r="B19" s="322"/>
      <c r="C19" s="322"/>
      <c r="D19" s="322"/>
      <c r="E19" s="122">
        <f>SUM(E20:E20)</f>
        <v>4</v>
      </c>
      <c r="F19" s="122"/>
      <c r="G19" s="122">
        <f>SUM(G20:G20)</f>
        <v>3</v>
      </c>
      <c r="H19" s="122">
        <f>SUM(H20:H20)</f>
        <v>3</v>
      </c>
      <c r="I19" s="122"/>
    </row>
    <row r="20" spans="1:9" ht="23.25" customHeight="1">
      <c r="A20" s="330" t="s">
        <v>235</v>
      </c>
      <c r="B20" s="330"/>
      <c r="C20" s="330"/>
      <c r="D20" s="330"/>
      <c r="E20" s="122">
        <f>SUM(E21:E21)</f>
        <v>4</v>
      </c>
      <c r="F20" s="122"/>
      <c r="G20" s="122">
        <f>SUM(G21:G21)</f>
        <v>3</v>
      </c>
      <c r="H20" s="122">
        <f>SUM(H21:H21)</f>
        <v>3</v>
      </c>
      <c r="I20" s="122"/>
    </row>
    <row r="21" spans="1:9" ht="23.25" customHeight="1">
      <c r="A21" s="328" t="s">
        <v>267</v>
      </c>
      <c r="B21" s="329"/>
      <c r="C21" s="329"/>
      <c r="D21" s="329"/>
      <c r="E21" s="122">
        <v>4</v>
      </c>
      <c r="F21" s="122"/>
      <c r="G21" s="122">
        <v>3</v>
      </c>
      <c r="H21" s="123">
        <v>3</v>
      </c>
      <c r="I21" s="123"/>
    </row>
    <row r="22" spans="1:9" ht="17.25" customHeight="1">
      <c r="A22" s="220"/>
      <c r="B22" s="220"/>
      <c r="C22" s="220"/>
      <c r="D22" s="220"/>
      <c r="E22" s="28"/>
      <c r="F22" s="28"/>
      <c r="G22" s="28"/>
      <c r="H22" s="28"/>
      <c r="I22" s="41"/>
    </row>
    <row r="23" spans="1:9" ht="11.25" customHeight="1">
      <c r="A23" s="6"/>
      <c r="B23" s="6"/>
      <c r="C23" s="6"/>
      <c r="D23" s="6"/>
      <c r="E23" s="6"/>
      <c r="F23" s="6"/>
      <c r="G23" s="6"/>
      <c r="H23" s="6"/>
      <c r="I23" s="42"/>
    </row>
    <row r="24" spans="1:9" ht="11.25" customHeight="1">
      <c r="A24" s="130" t="s">
        <v>44</v>
      </c>
      <c r="B24" s="322" t="s">
        <v>239</v>
      </c>
      <c r="C24" s="322"/>
      <c r="D24" s="322"/>
      <c r="E24" s="322"/>
      <c r="F24" s="322"/>
      <c r="G24" s="322"/>
      <c r="H24" s="322"/>
      <c r="I24" s="123"/>
    </row>
    <row r="25" spans="1:9" ht="11.25" customHeight="1">
      <c r="A25" s="123" t="s">
        <v>42</v>
      </c>
      <c r="B25" s="334" t="s">
        <v>414</v>
      </c>
      <c r="C25" s="335"/>
      <c r="D25" s="335"/>
      <c r="E25" s="335"/>
      <c r="F25" s="335"/>
      <c r="G25" s="335"/>
      <c r="H25" s="335"/>
      <c r="I25" s="335"/>
    </row>
    <row r="26" spans="1:9" ht="11.25">
      <c r="A26" s="130"/>
      <c r="B26" s="335"/>
      <c r="C26" s="335"/>
      <c r="D26" s="335"/>
      <c r="E26" s="335"/>
      <c r="F26" s="335"/>
      <c r="G26" s="335"/>
      <c r="H26" s="335"/>
      <c r="I26" s="335"/>
    </row>
    <row r="27" spans="1:9" ht="11.25">
      <c r="A27" s="130" t="s">
        <v>50</v>
      </c>
      <c r="B27" s="131"/>
      <c r="C27" s="131"/>
      <c r="D27" s="336" t="s">
        <v>133</v>
      </c>
      <c r="E27" s="337"/>
      <c r="F27" s="337"/>
      <c r="G27" s="337"/>
      <c r="H27" s="337"/>
      <c r="I27" s="132"/>
    </row>
    <row r="28" ht="11.25" hidden="1">
      <c r="A28" t="s">
        <v>2</v>
      </c>
    </row>
  </sheetData>
  <sheetProtection/>
  <mergeCells count="23">
    <mergeCell ref="H2:I2"/>
    <mergeCell ref="B24:H24"/>
    <mergeCell ref="B25:I26"/>
    <mergeCell ref="D27:H27"/>
    <mergeCell ref="A17:D17"/>
    <mergeCell ref="A18:D18"/>
    <mergeCell ref="A19:D19"/>
    <mergeCell ref="A20:D20"/>
    <mergeCell ref="A21:D21"/>
    <mergeCell ref="A22:D22"/>
    <mergeCell ref="H8:H10"/>
    <mergeCell ref="A12:D12"/>
    <mergeCell ref="A13:D13"/>
    <mergeCell ref="A14:D14"/>
    <mergeCell ref="A15:D15"/>
    <mergeCell ref="A16:D16"/>
    <mergeCell ref="A2:G2"/>
    <mergeCell ref="A3:G3"/>
    <mergeCell ref="A4:G4"/>
    <mergeCell ref="A5:G5"/>
    <mergeCell ref="A8:D10"/>
    <mergeCell ref="E8:E10"/>
    <mergeCell ref="G8:G10"/>
  </mergeCells>
  <hyperlinks>
    <hyperlink ref="H2:I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1.xml><?xml version="1.0" encoding="utf-8"?>
<worksheet xmlns="http://schemas.openxmlformats.org/spreadsheetml/2006/main" xmlns:r="http://schemas.openxmlformats.org/officeDocument/2006/relationships">
  <dimension ref="A2:O50"/>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6" style="0" customWidth="1"/>
    <col min="5" max="5" width="6.66015625" style="2" customWidth="1"/>
    <col min="6" max="7" width="10.83203125" style="2" customWidth="1"/>
    <col min="8" max="8" width="2.83203125" style="0" customWidth="1"/>
    <col min="9" max="9" width="6.66015625" style="0" customWidth="1"/>
    <col min="10" max="11" width="10.83203125" style="0" customWidth="1"/>
    <col min="12" max="12" width="2.33203125" style="0" customWidth="1"/>
    <col min="13" max="13" width="10.83203125" style="0" customWidth="1"/>
    <col min="14" max="16384" width="0" style="0" hidden="1" customWidth="1"/>
  </cols>
  <sheetData>
    <row r="1" ht="15.75" customHeight="1"/>
    <row r="2" spans="1:14" ht="12.75">
      <c r="A2" s="212" t="s">
        <v>418</v>
      </c>
      <c r="B2" s="213"/>
      <c r="C2" s="213"/>
      <c r="D2" s="213"/>
      <c r="E2" s="213"/>
      <c r="F2" s="213"/>
      <c r="G2" s="213"/>
      <c r="H2" s="213"/>
      <c r="I2" s="213"/>
      <c r="J2" s="213"/>
      <c r="K2" s="213"/>
      <c r="L2" s="260" t="s">
        <v>419</v>
      </c>
      <c r="M2" s="260"/>
      <c r="N2" t="s">
        <v>2</v>
      </c>
    </row>
    <row r="3" spans="1:15" ht="12.75" customHeight="1">
      <c r="A3" s="212" t="s">
        <v>420</v>
      </c>
      <c r="B3" s="238"/>
      <c r="C3" s="238"/>
      <c r="D3" s="238"/>
      <c r="E3" s="238"/>
      <c r="F3" s="238"/>
      <c r="G3" s="238"/>
      <c r="H3" s="238"/>
      <c r="I3" s="238"/>
      <c r="J3" s="238"/>
      <c r="K3" s="238"/>
      <c r="O3" s="9"/>
    </row>
    <row r="4" spans="1:15" ht="12.75" customHeight="1">
      <c r="A4" s="212">
        <v>2015</v>
      </c>
      <c r="B4" s="238"/>
      <c r="C4" s="238"/>
      <c r="D4" s="238"/>
      <c r="E4" s="238"/>
      <c r="F4" s="238"/>
      <c r="G4" s="238"/>
      <c r="H4" s="238"/>
      <c r="I4" s="238"/>
      <c r="J4" s="238"/>
      <c r="K4" s="238"/>
      <c r="O4" s="9"/>
    </row>
    <row r="5" spans="1:15" ht="11.25">
      <c r="A5" s="10"/>
      <c r="B5" s="10"/>
      <c r="C5" s="10"/>
      <c r="D5" s="10"/>
      <c r="E5" s="11"/>
      <c r="F5" s="11"/>
      <c r="G5" s="11"/>
      <c r="H5" s="11"/>
      <c r="I5" s="11"/>
      <c r="J5" s="11"/>
      <c r="K5" s="11"/>
      <c r="L5" s="27"/>
      <c r="M5" s="27"/>
      <c r="O5" s="9"/>
    </row>
    <row r="6" spans="8:11" ht="1.5" customHeight="1">
      <c r="H6" s="2"/>
      <c r="I6" s="2"/>
      <c r="J6" s="2"/>
      <c r="K6" s="2"/>
    </row>
    <row r="7" spans="1:13" ht="11.25">
      <c r="A7" s="250" t="s">
        <v>73</v>
      </c>
      <c r="B7" s="270"/>
      <c r="C7" s="270"/>
      <c r="D7" s="270"/>
      <c r="E7" s="218" t="s">
        <v>421</v>
      </c>
      <c r="F7" s="218"/>
      <c r="G7" s="218"/>
      <c r="H7" s="23"/>
      <c r="I7" s="218" t="s">
        <v>422</v>
      </c>
      <c r="J7" s="217"/>
      <c r="K7" s="217"/>
      <c r="M7" s="262" t="s">
        <v>423</v>
      </c>
    </row>
    <row r="8" spans="1:13" ht="1.5" customHeight="1">
      <c r="A8" s="270"/>
      <c r="B8" s="270"/>
      <c r="C8" s="270"/>
      <c r="D8" s="270"/>
      <c r="E8" s="85"/>
      <c r="F8" s="85"/>
      <c r="G8" s="85"/>
      <c r="H8" s="20"/>
      <c r="I8" s="86"/>
      <c r="J8" s="86"/>
      <c r="K8" s="86"/>
      <c r="M8" s="243"/>
    </row>
    <row r="9" spans="1:13" ht="1.5" customHeight="1">
      <c r="A9" s="270"/>
      <c r="B9" s="270"/>
      <c r="C9" s="270"/>
      <c r="D9" s="270"/>
      <c r="E9" s="26"/>
      <c r="F9" s="26"/>
      <c r="G9" s="26"/>
      <c r="H9" s="20"/>
      <c r="I9" s="20"/>
      <c r="J9" s="20"/>
      <c r="K9" s="20"/>
      <c r="M9" s="243"/>
    </row>
    <row r="10" spans="1:13" ht="12" customHeight="1">
      <c r="A10" s="270"/>
      <c r="B10" s="270"/>
      <c r="C10" s="270"/>
      <c r="D10" s="270"/>
      <c r="E10" s="24" t="s">
        <v>8</v>
      </c>
      <c r="F10" s="19" t="s">
        <v>59</v>
      </c>
      <c r="G10" s="19" t="s">
        <v>60</v>
      </c>
      <c r="H10" s="20"/>
      <c r="I10" s="24" t="s">
        <v>8</v>
      </c>
      <c r="J10" s="19" t="s">
        <v>59</v>
      </c>
      <c r="K10" s="19" t="s">
        <v>60</v>
      </c>
      <c r="M10" s="243"/>
    </row>
    <row r="11" spans="1:13" ht="1.5" customHeight="1">
      <c r="A11" s="27"/>
      <c r="B11" s="27"/>
      <c r="C11" s="27"/>
      <c r="D11" s="27"/>
      <c r="E11" s="28"/>
      <c r="F11" s="28"/>
      <c r="G11" s="28"/>
      <c r="H11" s="28"/>
      <c r="I11" s="28"/>
      <c r="J11" s="28"/>
      <c r="K11" s="28"/>
      <c r="L11" s="27"/>
      <c r="M11" s="27"/>
    </row>
    <row r="12" spans="1:13" ht="23.25" customHeight="1">
      <c r="A12" s="244" t="s">
        <v>77</v>
      </c>
      <c r="B12" s="245"/>
      <c r="C12" s="245"/>
      <c r="D12" s="245"/>
      <c r="E12" s="30">
        <f>SUM(E13:E17)</f>
        <v>2744</v>
      </c>
      <c r="F12" s="30">
        <f>SUM(F13:F17)</f>
        <v>993</v>
      </c>
      <c r="G12" s="30">
        <f>SUM(G13:G17)</f>
        <v>1751</v>
      </c>
      <c r="I12" s="30">
        <f>SUM(I13:I17)</f>
        <v>2239</v>
      </c>
      <c r="J12" s="30">
        <f>SUM(J13:J17)</f>
        <v>798</v>
      </c>
      <c r="K12" s="30">
        <f>SUM(K13:K17)</f>
        <v>1441</v>
      </c>
      <c r="L12" s="6"/>
      <c r="M12" s="30">
        <f>SUM(M13:M17)</f>
        <v>498</v>
      </c>
    </row>
    <row r="13" spans="1:13" ht="23.25" customHeight="1">
      <c r="A13" s="305" t="s">
        <v>78</v>
      </c>
      <c r="B13" s="305"/>
      <c r="C13" s="305"/>
      <c r="D13" s="305"/>
      <c r="E13" s="110">
        <f>SUM(F13:G13)</f>
        <v>141</v>
      </c>
      <c r="F13" s="71">
        <v>48</v>
      </c>
      <c r="G13" s="71">
        <v>93</v>
      </c>
      <c r="I13" s="74">
        <f>SUM(J13:K13)</f>
        <v>40</v>
      </c>
      <c r="J13" s="76">
        <v>8</v>
      </c>
      <c r="K13" s="76">
        <v>32</v>
      </c>
      <c r="L13" s="6"/>
      <c r="M13" s="76">
        <v>56</v>
      </c>
    </row>
    <row r="14" spans="1:13" ht="17.25" customHeight="1">
      <c r="A14" s="305" t="s">
        <v>79</v>
      </c>
      <c r="B14" s="305"/>
      <c r="C14" s="305"/>
      <c r="D14" s="305"/>
      <c r="E14" s="110">
        <f>SUM(F14:G14)</f>
        <v>1461</v>
      </c>
      <c r="F14" s="71">
        <v>619</v>
      </c>
      <c r="G14" s="71">
        <v>842</v>
      </c>
      <c r="I14" s="74">
        <f>SUM(J14:K14)</f>
        <v>1217</v>
      </c>
      <c r="J14" s="76">
        <v>512</v>
      </c>
      <c r="K14" s="76">
        <v>705</v>
      </c>
      <c r="L14" s="6"/>
      <c r="M14" s="76">
        <v>205</v>
      </c>
    </row>
    <row r="15" spans="1:13" ht="17.25" customHeight="1">
      <c r="A15" s="238" t="s">
        <v>80</v>
      </c>
      <c r="B15" s="238"/>
      <c r="C15" s="238"/>
      <c r="D15" s="238"/>
      <c r="E15" s="110">
        <f>SUM(F15:G15)</f>
        <v>50</v>
      </c>
      <c r="F15" s="110">
        <v>26</v>
      </c>
      <c r="G15" s="71">
        <v>24</v>
      </c>
      <c r="I15" s="74">
        <f>SUM(J15:K15)</f>
        <v>18</v>
      </c>
      <c r="J15" s="76">
        <v>8</v>
      </c>
      <c r="K15" s="76">
        <v>10</v>
      </c>
      <c r="L15" s="6"/>
      <c r="M15" s="74">
        <v>36</v>
      </c>
    </row>
    <row r="16" spans="1:13" ht="17.25" customHeight="1">
      <c r="A16" s="238" t="s">
        <v>81</v>
      </c>
      <c r="B16" s="238"/>
      <c r="C16" s="238"/>
      <c r="D16" s="238"/>
      <c r="E16" s="110">
        <f>SUM(F16:G16)</f>
        <v>890</v>
      </c>
      <c r="F16" s="71">
        <v>231</v>
      </c>
      <c r="G16" s="71">
        <v>659</v>
      </c>
      <c r="I16" s="74">
        <f>SUM(J16:K16)</f>
        <v>826</v>
      </c>
      <c r="J16" s="76">
        <v>223</v>
      </c>
      <c r="K16" s="76">
        <v>603</v>
      </c>
      <c r="L16" s="6"/>
      <c r="M16" s="76">
        <v>165</v>
      </c>
    </row>
    <row r="17" spans="1:13" ht="17.25" customHeight="1">
      <c r="A17" s="305" t="s">
        <v>82</v>
      </c>
      <c r="B17" s="305"/>
      <c r="C17" s="305"/>
      <c r="D17" s="305"/>
      <c r="E17" s="110">
        <f>SUM(F17:G17)</f>
        <v>202</v>
      </c>
      <c r="F17" s="71">
        <v>69</v>
      </c>
      <c r="G17" s="71">
        <v>133</v>
      </c>
      <c r="I17" s="74">
        <f>SUM(J17:K17)</f>
        <v>138</v>
      </c>
      <c r="J17" s="74">
        <v>47</v>
      </c>
      <c r="K17" s="74">
        <v>91</v>
      </c>
      <c r="L17" s="6"/>
      <c r="M17" s="76">
        <v>36</v>
      </c>
    </row>
    <row r="18" spans="1:13" ht="17.25" customHeight="1">
      <c r="A18" s="220"/>
      <c r="B18" s="220"/>
      <c r="C18" s="220"/>
      <c r="D18" s="220"/>
      <c r="E18" s="28"/>
      <c r="F18" s="28"/>
      <c r="G18" s="28"/>
      <c r="H18" s="28"/>
      <c r="I18" s="28"/>
      <c r="J18" s="28"/>
      <c r="K18" s="28"/>
      <c r="L18" s="41"/>
      <c r="M18" s="41"/>
    </row>
    <row r="19" spans="1:13" ht="11.25" customHeight="1">
      <c r="A19" s="6"/>
      <c r="B19" s="6"/>
      <c r="C19" s="6"/>
      <c r="D19" s="6"/>
      <c r="H19" s="6"/>
      <c r="I19" s="6"/>
      <c r="J19" s="6"/>
      <c r="K19" s="6"/>
      <c r="L19" s="6"/>
      <c r="M19" s="42"/>
    </row>
    <row r="20" spans="1:13" ht="11.25" customHeight="1">
      <c r="A20" s="53" t="s">
        <v>45</v>
      </c>
      <c r="B20" s="6"/>
      <c r="C20" s="286" t="s">
        <v>210</v>
      </c>
      <c r="D20" s="286"/>
      <c r="E20" s="286"/>
      <c r="F20" s="286"/>
      <c r="G20" s="286"/>
      <c r="H20" s="286"/>
      <c r="I20" s="286"/>
      <c r="J20" s="286"/>
      <c r="K20" s="286"/>
      <c r="L20" s="286"/>
      <c r="M20" s="286"/>
    </row>
    <row r="21" spans="1:13" ht="11.25">
      <c r="A21" s="6"/>
      <c r="B21" s="6"/>
      <c r="C21" s="286"/>
      <c r="D21" s="286"/>
      <c r="E21" s="286"/>
      <c r="F21" s="286"/>
      <c r="G21" s="286"/>
      <c r="H21" s="286"/>
      <c r="I21" s="286"/>
      <c r="J21" s="286"/>
      <c r="K21" s="286"/>
      <c r="L21" s="286"/>
      <c r="M21" s="286"/>
    </row>
    <row r="22" spans="1:13" ht="11.25" customHeight="1">
      <c r="A22" s="87" t="s">
        <v>44</v>
      </c>
      <c r="B22" s="251" t="s">
        <v>211</v>
      </c>
      <c r="C22" s="251"/>
      <c r="D22" s="251"/>
      <c r="E22" s="251"/>
      <c r="F22" s="251"/>
      <c r="G22" s="251"/>
      <c r="H22" s="251"/>
      <c r="I22" s="251"/>
      <c r="J22" s="251"/>
      <c r="K22" s="251"/>
      <c r="L22" s="251"/>
      <c r="M22" s="251"/>
    </row>
    <row r="23" spans="1:13" ht="11.25" customHeight="1">
      <c r="A23" s="87"/>
      <c r="B23" s="251"/>
      <c r="C23" s="251"/>
      <c r="D23" s="251"/>
      <c r="E23" s="251"/>
      <c r="F23" s="251"/>
      <c r="G23" s="251"/>
      <c r="H23" s="251"/>
      <c r="I23" s="251"/>
      <c r="J23" s="251"/>
      <c r="K23" s="251"/>
      <c r="L23" s="251"/>
      <c r="M23" s="251"/>
    </row>
    <row r="24" spans="1:13" ht="11.25" customHeight="1">
      <c r="A24" s="111" t="s">
        <v>42</v>
      </c>
      <c r="B24" s="251" t="s">
        <v>424</v>
      </c>
      <c r="C24" s="251"/>
      <c r="D24" s="251"/>
      <c r="E24" s="251"/>
      <c r="F24" s="251"/>
      <c r="G24" s="251"/>
      <c r="H24" s="251"/>
      <c r="I24" s="251"/>
      <c r="J24" s="251"/>
      <c r="K24" s="251"/>
      <c r="L24" s="251"/>
      <c r="M24" s="251"/>
    </row>
    <row r="25" spans="1:13" ht="11.25" customHeight="1">
      <c r="A25" s="111"/>
      <c r="B25" s="251"/>
      <c r="C25" s="251"/>
      <c r="D25" s="251"/>
      <c r="E25" s="251"/>
      <c r="F25" s="251"/>
      <c r="G25" s="251"/>
      <c r="H25" s="251"/>
      <c r="I25" s="251"/>
      <c r="J25" s="251"/>
      <c r="K25" s="251"/>
      <c r="L25" s="251"/>
      <c r="M25" s="251"/>
    </row>
    <row r="26" spans="1:13" ht="11.25" customHeight="1">
      <c r="A26" s="111"/>
      <c r="B26" s="251"/>
      <c r="C26" s="251"/>
      <c r="D26" s="251"/>
      <c r="E26" s="251"/>
      <c r="F26" s="251"/>
      <c r="G26" s="251"/>
      <c r="H26" s="251"/>
      <c r="I26" s="251"/>
      <c r="J26" s="251"/>
      <c r="K26" s="251"/>
      <c r="L26" s="251"/>
      <c r="M26" s="251"/>
    </row>
    <row r="27" spans="1:13" ht="11.25" customHeight="1">
      <c r="A27" s="111"/>
      <c r="B27" s="251"/>
      <c r="C27" s="251"/>
      <c r="D27" s="251"/>
      <c r="E27" s="251"/>
      <c r="F27" s="251"/>
      <c r="G27" s="251"/>
      <c r="H27" s="251"/>
      <c r="I27" s="251"/>
      <c r="J27" s="251"/>
      <c r="K27" s="251"/>
      <c r="L27" s="251"/>
      <c r="M27" s="251"/>
    </row>
    <row r="28" spans="1:13" ht="11.25">
      <c r="A28" s="53" t="s">
        <v>50</v>
      </c>
      <c r="B28" s="40"/>
      <c r="C28" s="40"/>
      <c r="D28" s="246" t="s">
        <v>212</v>
      </c>
      <c r="E28" s="248"/>
      <c r="F28" s="248"/>
      <c r="G28" s="248"/>
      <c r="H28" s="248"/>
      <c r="I28" s="248"/>
      <c r="J28" s="248"/>
      <c r="K28" s="248"/>
      <c r="L28" s="248"/>
      <c r="M28" s="248"/>
    </row>
    <row r="29" ht="11.25" hidden="1">
      <c r="A29" t="s">
        <v>2</v>
      </c>
    </row>
    <row r="30" ht="11.25" hidden="1"/>
    <row r="31" ht="15" hidden="1">
      <c r="J31" s="184"/>
    </row>
    <row r="32" ht="15" hidden="1">
      <c r="J32" s="185"/>
    </row>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ht="11.25" hidden="1"/>
    <row r="50" spans="2:12" ht="11.25" hidden="1">
      <c r="B50" s="2"/>
      <c r="C50" s="2"/>
      <c r="D50" s="2"/>
      <c r="H50" s="2"/>
      <c r="I50" s="2"/>
      <c r="J50" s="2"/>
      <c r="K50" s="2"/>
      <c r="L50" s="2"/>
    </row>
  </sheetData>
  <sheetProtection/>
  <mergeCells count="19">
    <mergeCell ref="L2:M2"/>
    <mergeCell ref="A17:D17"/>
    <mergeCell ref="A18:D18"/>
    <mergeCell ref="C20:M21"/>
    <mergeCell ref="B22:M23"/>
    <mergeCell ref="B24:M27"/>
    <mergeCell ref="A2:K2"/>
    <mergeCell ref="A3:K3"/>
    <mergeCell ref="A4:K4"/>
    <mergeCell ref="D28:M28"/>
    <mergeCell ref="M7:M10"/>
    <mergeCell ref="A12:D12"/>
    <mergeCell ref="A13:D13"/>
    <mergeCell ref="A14:D14"/>
    <mergeCell ref="A15:D15"/>
    <mergeCell ref="A16:D16"/>
    <mergeCell ref="A7:D10"/>
    <mergeCell ref="E7:G7"/>
    <mergeCell ref="I7:K7"/>
  </mergeCells>
  <hyperlinks>
    <hyperlink ref="L2:M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2.xml><?xml version="1.0" encoding="utf-8"?>
<worksheet xmlns="http://schemas.openxmlformats.org/spreadsheetml/2006/main" xmlns:r="http://schemas.openxmlformats.org/officeDocument/2006/relationships">
  <dimension ref="A2:M49"/>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7" style="0" customWidth="1"/>
    <col min="5" max="5" width="10" style="2" customWidth="1"/>
    <col min="6" max="7" width="11.5" style="1" customWidth="1"/>
    <col min="8" max="8" width="2.5" style="2" customWidth="1"/>
    <col min="9" max="9" width="10" style="2" customWidth="1"/>
    <col min="10" max="10" width="12.33203125" style="0" customWidth="1"/>
    <col min="11" max="11" width="13.83203125" style="0" customWidth="1"/>
    <col min="12" max="16384" width="0" style="0" hidden="1" customWidth="1"/>
  </cols>
  <sheetData>
    <row r="1" ht="15.75" customHeight="1"/>
    <row r="2" spans="1:12" ht="12.75">
      <c r="A2" s="112" t="s">
        <v>213</v>
      </c>
      <c r="B2" s="14"/>
      <c r="C2" s="14"/>
      <c r="D2" s="14"/>
      <c r="E2" s="14"/>
      <c r="F2" s="14"/>
      <c r="G2" s="14"/>
      <c r="H2" s="14"/>
      <c r="I2" s="14"/>
      <c r="J2" s="14"/>
      <c r="K2" s="208" t="s">
        <v>218</v>
      </c>
      <c r="L2" t="s">
        <v>2</v>
      </c>
    </row>
    <row r="3" spans="1:13" ht="12.75" customHeight="1">
      <c r="A3" s="212" t="s">
        <v>214</v>
      </c>
      <c r="B3" s="238"/>
      <c r="C3" s="238"/>
      <c r="D3" s="238"/>
      <c r="E3" s="238"/>
      <c r="F3" s="238"/>
      <c r="G3" s="238"/>
      <c r="H3" s="238"/>
      <c r="I3" s="238"/>
      <c r="J3" s="238"/>
      <c r="M3" s="9"/>
    </row>
    <row r="4" spans="1:13" ht="12.75" customHeight="1">
      <c r="A4" s="212">
        <v>2015</v>
      </c>
      <c r="B4" s="238"/>
      <c r="C4" s="238"/>
      <c r="D4" s="238"/>
      <c r="E4" s="238"/>
      <c r="F4" s="238"/>
      <c r="G4" s="238"/>
      <c r="H4" s="238"/>
      <c r="I4" s="238"/>
      <c r="J4" s="238"/>
      <c r="M4" s="9"/>
    </row>
    <row r="5" spans="1:13" ht="11.25">
      <c r="A5" s="10"/>
      <c r="B5" s="10"/>
      <c r="C5" s="10"/>
      <c r="D5" s="10"/>
      <c r="E5" s="11"/>
      <c r="F5" s="66"/>
      <c r="G5" s="66"/>
      <c r="H5" s="11"/>
      <c r="I5" s="11"/>
      <c r="J5" s="11"/>
      <c r="K5" s="27"/>
      <c r="M5" s="9"/>
    </row>
    <row r="6" ht="1.5" customHeight="1">
      <c r="J6" s="2"/>
    </row>
    <row r="7" spans="1:11" ht="11.25" customHeight="1">
      <c r="A7" s="250" t="s">
        <v>73</v>
      </c>
      <c r="B7" s="270"/>
      <c r="C7" s="270"/>
      <c r="D7" s="270"/>
      <c r="E7" s="277" t="s">
        <v>215</v>
      </c>
      <c r="F7" s="277"/>
      <c r="G7" s="277"/>
      <c r="H7" s="92"/>
      <c r="I7" s="277" t="s">
        <v>216</v>
      </c>
      <c r="J7" s="277"/>
      <c r="K7" s="277"/>
    </row>
    <row r="8" spans="1:11" ht="1.5" customHeight="1">
      <c r="A8" s="250"/>
      <c r="B8" s="270"/>
      <c r="C8" s="270"/>
      <c r="D8" s="270"/>
      <c r="E8" s="113"/>
      <c r="F8" s="70"/>
      <c r="G8" s="70"/>
      <c r="H8" s="92"/>
      <c r="I8" s="93"/>
      <c r="J8" s="113"/>
      <c r="K8" s="93"/>
    </row>
    <row r="9" spans="1:11" ht="1.5" customHeight="1">
      <c r="A9" s="250"/>
      <c r="B9" s="270"/>
      <c r="C9" s="270"/>
      <c r="D9" s="270"/>
      <c r="E9" s="114"/>
      <c r="H9" s="92"/>
      <c r="I9" s="92"/>
      <c r="J9" s="114"/>
      <c r="K9" s="92"/>
    </row>
    <row r="10" spans="1:11" ht="11.25" customHeight="1">
      <c r="A10" s="270"/>
      <c r="B10" s="270"/>
      <c r="C10" s="270"/>
      <c r="D10" s="270"/>
      <c r="E10" s="17" t="s">
        <v>8</v>
      </c>
      <c r="F10" s="26" t="s">
        <v>59</v>
      </c>
      <c r="G10" s="26" t="s">
        <v>60</v>
      </c>
      <c r="H10" s="114"/>
      <c r="I10" s="17" t="s">
        <v>8</v>
      </c>
      <c r="J10" s="26" t="s">
        <v>59</v>
      </c>
      <c r="K10" s="26" t="s">
        <v>60</v>
      </c>
    </row>
    <row r="11" spans="1:11" ht="1.5" customHeight="1">
      <c r="A11" s="27"/>
      <c r="B11" s="27"/>
      <c r="C11" s="27"/>
      <c r="D11" s="27"/>
      <c r="E11" s="28"/>
      <c r="F11" s="70"/>
      <c r="G11" s="70"/>
      <c r="H11" s="28"/>
      <c r="I11" s="28"/>
      <c r="J11" s="28"/>
      <c r="K11" s="70"/>
    </row>
    <row r="12" spans="1:11" ht="23.25" customHeight="1">
      <c r="A12" s="244" t="s">
        <v>77</v>
      </c>
      <c r="B12" s="245"/>
      <c r="C12" s="245"/>
      <c r="D12" s="245"/>
      <c r="E12" s="30">
        <f>SUM(E13:E17)</f>
        <v>2746</v>
      </c>
      <c r="F12" s="30">
        <f>SUM(F13:F17)</f>
        <v>1079</v>
      </c>
      <c r="G12" s="30">
        <f>SUM(G13:G17)</f>
        <v>1667</v>
      </c>
      <c r="I12" s="30">
        <f>SUM(I13:I17)</f>
        <v>5288</v>
      </c>
      <c r="J12" s="30">
        <f>SUM(J13:J17)</f>
        <v>2852</v>
      </c>
      <c r="K12" s="30">
        <f>SUM(K13:K17)</f>
        <v>2436</v>
      </c>
    </row>
    <row r="13" spans="1:11" ht="23.25" customHeight="1">
      <c r="A13" s="305" t="s">
        <v>78</v>
      </c>
      <c r="B13" s="305"/>
      <c r="C13" s="305"/>
      <c r="D13" s="305"/>
      <c r="E13" s="30">
        <f>SUM(F13:G13)</f>
        <v>132</v>
      </c>
      <c r="F13" s="71">
        <v>50</v>
      </c>
      <c r="G13" s="71">
        <v>82</v>
      </c>
      <c r="I13" s="30">
        <f>SUM(J13:K13)</f>
        <v>433</v>
      </c>
      <c r="J13" s="76">
        <v>229</v>
      </c>
      <c r="K13" s="71">
        <v>204</v>
      </c>
    </row>
    <row r="14" spans="1:11" ht="17.25" customHeight="1">
      <c r="A14" s="305" t="s">
        <v>79</v>
      </c>
      <c r="B14" s="305"/>
      <c r="C14" s="305"/>
      <c r="D14" s="305"/>
      <c r="E14" s="30">
        <f>SUM(F14:G14)</f>
        <v>1271</v>
      </c>
      <c r="F14" s="71">
        <v>559</v>
      </c>
      <c r="G14" s="71">
        <v>712</v>
      </c>
      <c r="I14" s="30">
        <f>SUM(J14:K14)</f>
        <v>2039</v>
      </c>
      <c r="J14" s="76">
        <v>1162</v>
      </c>
      <c r="K14" s="71">
        <v>877</v>
      </c>
    </row>
    <row r="15" spans="1:11" ht="17.25" customHeight="1">
      <c r="A15" s="238" t="s">
        <v>80</v>
      </c>
      <c r="B15" s="238"/>
      <c r="C15" s="238"/>
      <c r="D15" s="238"/>
      <c r="E15" s="30">
        <f>SUM(F15:G15)</f>
        <v>89</v>
      </c>
      <c r="F15" s="71">
        <v>46</v>
      </c>
      <c r="G15" s="71">
        <v>43</v>
      </c>
      <c r="I15" s="30">
        <f>SUM(J15:K15)</f>
        <v>267</v>
      </c>
      <c r="J15" s="76">
        <v>142</v>
      </c>
      <c r="K15" s="71">
        <v>125</v>
      </c>
    </row>
    <row r="16" spans="1:11" ht="17.25" customHeight="1">
      <c r="A16" s="238" t="s">
        <v>81</v>
      </c>
      <c r="B16" s="238"/>
      <c r="C16" s="238"/>
      <c r="D16" s="238"/>
      <c r="E16" s="30">
        <f>SUM(F16:G16)</f>
        <v>979</v>
      </c>
      <c r="F16" s="71">
        <v>303</v>
      </c>
      <c r="G16" s="71">
        <v>676</v>
      </c>
      <c r="I16" s="30">
        <f>SUM(J16:K16)</f>
        <v>1933</v>
      </c>
      <c r="J16" s="74">
        <v>986</v>
      </c>
      <c r="K16" s="71">
        <v>947</v>
      </c>
    </row>
    <row r="17" spans="1:11" ht="17.25" customHeight="1">
      <c r="A17" s="338" t="s">
        <v>82</v>
      </c>
      <c r="B17" s="338"/>
      <c r="C17" s="338"/>
      <c r="D17" s="338"/>
      <c r="E17" s="30">
        <f>SUM(F17:G17)</f>
        <v>275</v>
      </c>
      <c r="F17" s="71">
        <v>121</v>
      </c>
      <c r="G17" s="71">
        <v>154</v>
      </c>
      <c r="I17" s="30">
        <f>SUM(J17:K17)</f>
        <v>616</v>
      </c>
      <c r="J17" s="76">
        <v>333</v>
      </c>
      <c r="K17" s="71">
        <v>283</v>
      </c>
    </row>
    <row r="18" spans="1:11" ht="17.25" customHeight="1">
      <c r="A18" s="220"/>
      <c r="B18" s="220"/>
      <c r="C18" s="339"/>
      <c r="D18" s="220"/>
      <c r="E18" s="28"/>
      <c r="F18" s="70"/>
      <c r="G18" s="70"/>
      <c r="H18" s="28"/>
      <c r="I18" s="28"/>
      <c r="J18" s="28"/>
      <c r="K18" s="41"/>
    </row>
    <row r="19" spans="1:11" ht="11.25" customHeight="1">
      <c r="A19" s="6"/>
      <c r="B19" s="6"/>
      <c r="C19" s="6"/>
      <c r="D19" s="6"/>
      <c r="J19" s="6"/>
      <c r="K19" s="42"/>
    </row>
    <row r="20" spans="1:12" ht="11.25" customHeight="1">
      <c r="A20" s="53" t="s">
        <v>45</v>
      </c>
      <c r="B20" s="6"/>
      <c r="C20" s="286" t="s">
        <v>210</v>
      </c>
      <c r="D20" s="286"/>
      <c r="E20" s="286"/>
      <c r="F20" s="286"/>
      <c r="G20" s="286"/>
      <c r="H20" s="286"/>
      <c r="I20" s="286"/>
      <c r="J20" s="286"/>
      <c r="K20" s="286"/>
      <c r="L20" s="9"/>
    </row>
    <row r="21" spans="1:12" ht="11.25">
      <c r="A21" s="6"/>
      <c r="B21" s="6"/>
      <c r="C21" s="286"/>
      <c r="D21" s="286"/>
      <c r="E21" s="286"/>
      <c r="F21" s="286"/>
      <c r="G21" s="286"/>
      <c r="H21" s="286"/>
      <c r="I21" s="286"/>
      <c r="J21" s="286"/>
      <c r="K21" s="286"/>
      <c r="L21" s="9"/>
    </row>
    <row r="22" spans="1:12" ht="11.25" customHeight="1">
      <c r="A22" s="87" t="s">
        <v>44</v>
      </c>
      <c r="B22" s="251" t="s">
        <v>211</v>
      </c>
      <c r="C22" s="251"/>
      <c r="D22" s="251"/>
      <c r="E22" s="251"/>
      <c r="F22" s="251"/>
      <c r="G22" s="251"/>
      <c r="H22" s="251"/>
      <c r="I22" s="251"/>
      <c r="J22" s="251"/>
      <c r="K22" s="251"/>
      <c r="L22" s="114"/>
    </row>
    <row r="23" spans="1:12" ht="11.25" customHeight="1">
      <c r="A23" s="87"/>
      <c r="B23" s="251"/>
      <c r="C23" s="251"/>
      <c r="D23" s="251"/>
      <c r="E23" s="251"/>
      <c r="F23" s="251"/>
      <c r="G23" s="251"/>
      <c r="H23" s="251"/>
      <c r="I23" s="251"/>
      <c r="J23" s="251"/>
      <c r="K23" s="251"/>
      <c r="L23" s="114"/>
    </row>
    <row r="24" spans="1:11" ht="11.25">
      <c r="A24" s="53" t="s">
        <v>50</v>
      </c>
      <c r="B24" s="40"/>
      <c r="C24" s="40"/>
      <c r="D24" s="246" t="s">
        <v>212</v>
      </c>
      <c r="E24" s="248"/>
      <c r="F24" s="248"/>
      <c r="G24" s="248"/>
      <c r="H24" s="248"/>
      <c r="I24" s="248"/>
      <c r="J24" s="248"/>
      <c r="K24" s="248"/>
    </row>
    <row r="25" ht="11.25" hidden="1">
      <c r="A25" t="s">
        <v>2</v>
      </c>
    </row>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spans="2:12" ht="11.25" hidden="1">
      <c r="B49" s="2"/>
      <c r="C49" s="2"/>
      <c r="D49" s="2"/>
      <c r="F49" s="2"/>
      <c r="G49" s="2"/>
      <c r="J49" s="2"/>
      <c r="K49" s="2"/>
      <c r="L49" s="2"/>
    </row>
  </sheetData>
  <sheetProtection/>
  <mergeCells count="15">
    <mergeCell ref="C20:K21"/>
    <mergeCell ref="B22:K23"/>
    <mergeCell ref="D24:K24"/>
    <mergeCell ref="A13:D13"/>
    <mergeCell ref="A14:D14"/>
    <mergeCell ref="A15:D15"/>
    <mergeCell ref="A16:D16"/>
    <mergeCell ref="A17:D17"/>
    <mergeCell ref="A18:D18"/>
    <mergeCell ref="A12:D12"/>
    <mergeCell ref="A3:J3"/>
    <mergeCell ref="A4:J4"/>
    <mergeCell ref="A7:D10"/>
    <mergeCell ref="E7:G7"/>
    <mergeCell ref="I7:K7"/>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3.xml><?xml version="1.0" encoding="utf-8"?>
<worksheet xmlns="http://schemas.openxmlformats.org/spreadsheetml/2006/main" xmlns:r="http://schemas.openxmlformats.org/officeDocument/2006/relationships">
  <dimension ref="A2:N49"/>
  <sheetViews>
    <sheetView showGridLines="0" showRowColHeaders="0" zoomScalePageLayoutView="0" workbookViewId="0" topLeftCell="A1">
      <pane xSplit="6" ySplit="9" topLeftCell="G10" activePane="bottomRight" state="frozen"/>
      <selection pane="topLeft" activeCell="A1" sqref="A1"/>
      <selection pane="topRight" activeCell="G1" sqref="G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83203125" style="0" customWidth="1"/>
    <col min="4" max="4" width="19.33203125" style="0" customWidth="1"/>
    <col min="5" max="5" width="17.66015625" style="2" customWidth="1"/>
    <col min="6" max="6" width="2.66015625" style="1" customWidth="1"/>
    <col min="7" max="7" width="22.16015625" style="2" customWidth="1"/>
    <col min="8" max="8" width="21.16015625" style="0" customWidth="1"/>
    <col min="9" max="9" width="2.66015625" style="1" customWidth="1"/>
    <col min="10" max="10" width="22.66015625" style="0" customWidth="1"/>
    <col min="11" max="16384" width="0" style="0" hidden="1" customWidth="1"/>
  </cols>
  <sheetData>
    <row r="1" ht="15.75" customHeight="1"/>
    <row r="2" spans="1:11" ht="12.75">
      <c r="A2" s="212" t="s">
        <v>217</v>
      </c>
      <c r="B2" s="213"/>
      <c r="C2" s="213"/>
      <c r="D2" s="213"/>
      <c r="E2" s="213"/>
      <c r="F2" s="213"/>
      <c r="G2" s="213"/>
      <c r="H2" s="213"/>
      <c r="I2" s="213"/>
      <c r="J2" s="208" t="s">
        <v>287</v>
      </c>
      <c r="K2" t="s">
        <v>2</v>
      </c>
    </row>
    <row r="3" spans="1:12" ht="12.75" customHeight="1">
      <c r="A3" s="212" t="s">
        <v>219</v>
      </c>
      <c r="B3" s="238"/>
      <c r="C3" s="238"/>
      <c r="D3" s="238"/>
      <c r="E3" s="238"/>
      <c r="F3" s="238"/>
      <c r="G3" s="238"/>
      <c r="H3" s="238"/>
      <c r="I3" s="238"/>
      <c r="L3" s="9"/>
    </row>
    <row r="4" spans="1:12" ht="12.75" customHeight="1">
      <c r="A4" s="212">
        <v>2015</v>
      </c>
      <c r="B4" s="238"/>
      <c r="C4" s="238"/>
      <c r="D4" s="238"/>
      <c r="E4" s="238"/>
      <c r="F4" s="238"/>
      <c r="G4" s="238"/>
      <c r="H4" s="238"/>
      <c r="I4" s="238"/>
      <c r="L4" s="9"/>
    </row>
    <row r="5" spans="1:12" ht="11.25">
      <c r="A5" s="10"/>
      <c r="B5" s="10"/>
      <c r="C5" s="10"/>
      <c r="D5" s="10"/>
      <c r="E5" s="11"/>
      <c r="F5" s="66"/>
      <c r="G5" s="11"/>
      <c r="H5" s="11"/>
      <c r="I5" s="66"/>
      <c r="J5" s="27"/>
      <c r="L5" s="9"/>
    </row>
    <row r="6" ht="1.5" customHeight="1">
      <c r="H6" s="2"/>
    </row>
    <row r="7" spans="1:10" ht="11.25" customHeight="1">
      <c r="A7" s="250" t="s">
        <v>73</v>
      </c>
      <c r="B7" s="270"/>
      <c r="C7" s="270"/>
      <c r="D7" s="270"/>
      <c r="E7" s="223"/>
      <c r="G7" s="262" t="s">
        <v>220</v>
      </c>
      <c r="H7" s="223"/>
      <c r="J7" s="262" t="s">
        <v>221</v>
      </c>
    </row>
    <row r="8" spans="1:10" ht="11.25" customHeight="1">
      <c r="A8" s="270"/>
      <c r="B8" s="270"/>
      <c r="C8" s="270"/>
      <c r="D8" s="270"/>
      <c r="E8" s="223"/>
      <c r="F8" s="68"/>
      <c r="G8" s="223"/>
      <c r="H8" s="223"/>
      <c r="I8" s="68"/>
      <c r="J8" s="223"/>
    </row>
    <row r="9" spans="1:10" ht="1.5" customHeight="1">
      <c r="A9" s="27"/>
      <c r="B9" s="27"/>
      <c r="C9" s="27"/>
      <c r="D9" s="27"/>
      <c r="E9" s="28"/>
      <c r="F9" s="70"/>
      <c r="G9" s="28"/>
      <c r="H9" s="28"/>
      <c r="I9" s="70"/>
      <c r="J9" s="27"/>
    </row>
    <row r="10" spans="1:10" ht="23.25" customHeight="1">
      <c r="A10" s="244" t="s">
        <v>77</v>
      </c>
      <c r="B10" s="245"/>
      <c r="C10" s="245"/>
      <c r="D10" s="245"/>
      <c r="G10" s="30">
        <f>(G11+G12+G13+G14+G15)</f>
        <v>595</v>
      </c>
      <c r="H10" s="71"/>
      <c r="I10" s="71"/>
      <c r="J10" s="30">
        <f>(J11+J12+J13+J14+J15)</f>
        <v>1835</v>
      </c>
    </row>
    <row r="11" spans="1:10" ht="23.25" customHeight="1">
      <c r="A11" s="305" t="s">
        <v>78</v>
      </c>
      <c r="B11" s="305"/>
      <c r="C11" s="305"/>
      <c r="D11" s="305"/>
      <c r="G11" s="71">
        <v>28</v>
      </c>
      <c r="H11" s="76"/>
      <c r="I11" s="72"/>
      <c r="J11" s="76">
        <v>82</v>
      </c>
    </row>
    <row r="12" spans="1:10" ht="17.25" customHeight="1">
      <c r="A12" s="305" t="s">
        <v>79</v>
      </c>
      <c r="B12" s="305"/>
      <c r="C12" s="305"/>
      <c r="D12" s="305"/>
      <c r="G12" s="71">
        <v>201</v>
      </c>
      <c r="H12" s="76"/>
      <c r="I12" s="72"/>
      <c r="J12" s="76">
        <v>857</v>
      </c>
    </row>
    <row r="13" spans="1:10" ht="17.25" customHeight="1">
      <c r="A13" s="238" t="s">
        <v>80</v>
      </c>
      <c r="B13" s="238"/>
      <c r="C13" s="238"/>
      <c r="D13" s="238"/>
      <c r="G13" s="71">
        <v>61</v>
      </c>
      <c r="H13" s="76"/>
      <c r="I13" s="72"/>
      <c r="J13" s="76">
        <v>129</v>
      </c>
    </row>
    <row r="14" spans="1:10" ht="17.25" customHeight="1">
      <c r="A14" s="238" t="s">
        <v>81</v>
      </c>
      <c r="B14" s="238"/>
      <c r="C14" s="238"/>
      <c r="D14" s="238"/>
      <c r="G14" s="71">
        <v>188</v>
      </c>
      <c r="H14" s="76"/>
      <c r="I14" s="72"/>
      <c r="J14" s="76">
        <v>559</v>
      </c>
    </row>
    <row r="15" spans="1:10" ht="17.25" customHeight="1">
      <c r="A15" s="305" t="s">
        <v>82</v>
      </c>
      <c r="B15" s="305"/>
      <c r="C15" s="305"/>
      <c r="D15" s="305"/>
      <c r="G15" s="71">
        <v>117</v>
      </c>
      <c r="H15" s="76"/>
      <c r="I15" s="72"/>
      <c r="J15" s="76">
        <v>208</v>
      </c>
    </row>
    <row r="16" spans="1:10" ht="17.25" customHeight="1">
      <c r="A16" s="220"/>
      <c r="B16" s="220"/>
      <c r="C16" s="220"/>
      <c r="D16" s="220"/>
      <c r="E16" s="28"/>
      <c r="F16" s="70"/>
      <c r="G16" s="28"/>
      <c r="H16" s="28"/>
      <c r="I16" s="70"/>
      <c r="J16" s="41"/>
    </row>
    <row r="17" spans="1:10" ht="11.25" customHeight="1">
      <c r="A17" s="6"/>
      <c r="B17" s="6"/>
      <c r="C17" s="6"/>
      <c r="D17" s="6"/>
      <c r="H17" s="6"/>
      <c r="J17" s="42"/>
    </row>
    <row r="18" spans="1:14" ht="11.25" customHeight="1">
      <c r="A18" s="53" t="s">
        <v>45</v>
      </c>
      <c r="B18" s="6"/>
      <c r="C18" s="286" t="s">
        <v>210</v>
      </c>
      <c r="D18" s="286"/>
      <c r="E18" s="286"/>
      <c r="F18" s="286"/>
      <c r="G18" s="286"/>
      <c r="H18" s="286"/>
      <c r="I18" s="286"/>
      <c r="J18" s="286"/>
      <c r="K18" s="115"/>
      <c r="L18" s="115"/>
      <c r="M18" s="115"/>
      <c r="N18" s="115"/>
    </row>
    <row r="19" spans="1:14" ht="11.25">
      <c r="A19" s="6"/>
      <c r="B19" s="6"/>
      <c r="C19" s="286"/>
      <c r="D19" s="286"/>
      <c r="E19" s="286"/>
      <c r="F19" s="286"/>
      <c r="G19" s="286"/>
      <c r="H19" s="286"/>
      <c r="I19" s="286"/>
      <c r="J19" s="286"/>
      <c r="K19" s="115"/>
      <c r="L19" s="115"/>
      <c r="M19" s="115"/>
      <c r="N19" s="115"/>
    </row>
    <row r="20" spans="1:10" ht="11.25">
      <c r="A20" s="311" t="s">
        <v>50</v>
      </c>
      <c r="B20" s="310"/>
      <c r="C20" s="310"/>
      <c r="D20" s="246" t="s">
        <v>212</v>
      </c>
      <c r="E20" s="248"/>
      <c r="F20" s="248"/>
      <c r="G20" s="248"/>
      <c r="H20" s="248"/>
      <c r="I20" s="248"/>
      <c r="J20" s="248"/>
    </row>
    <row r="21" ht="11.25" hidden="1">
      <c r="A21" t="s">
        <v>2</v>
      </c>
    </row>
    <row r="22" ht="11.25" hidden="1"/>
    <row r="23" ht="11.25" hidden="1"/>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c r="H38" s="2"/>
    </row>
    <row r="39" ht="11.25" hidden="1"/>
    <row r="40" ht="11.25" hidden="1"/>
    <row r="41" ht="11.25" hidden="1"/>
    <row r="42" ht="11.25" hidden="1"/>
    <row r="43" ht="11.25" hidden="1"/>
    <row r="44" ht="11.25" hidden="1"/>
    <row r="45" ht="11.25" hidden="1"/>
    <row r="46" ht="11.25" hidden="1"/>
    <row r="47" ht="11.25" hidden="1"/>
    <row r="48" ht="11.25" hidden="1"/>
    <row r="49" spans="2:13" ht="11.25" hidden="1">
      <c r="B49" s="2"/>
      <c r="C49" s="2"/>
      <c r="D49" s="2"/>
      <c r="F49" s="2"/>
      <c r="H49" s="2"/>
      <c r="I49" s="2"/>
      <c r="J49" s="2"/>
      <c r="K49" s="2"/>
      <c r="L49" s="2"/>
      <c r="M49" s="2"/>
    </row>
  </sheetData>
  <sheetProtection/>
  <mergeCells count="18">
    <mergeCell ref="A15:D15"/>
    <mergeCell ref="A16:D16"/>
    <mergeCell ref="C18:J19"/>
    <mergeCell ref="A20:C20"/>
    <mergeCell ref="D20:J20"/>
    <mergeCell ref="J7:J8"/>
    <mergeCell ref="A10:D10"/>
    <mergeCell ref="A11:D11"/>
    <mergeCell ref="A12:D12"/>
    <mergeCell ref="A13:D13"/>
    <mergeCell ref="A14:D14"/>
    <mergeCell ref="A2:I2"/>
    <mergeCell ref="A3:I3"/>
    <mergeCell ref="A4:I4"/>
    <mergeCell ref="A7:D8"/>
    <mergeCell ref="E7:E8"/>
    <mergeCell ref="G7:G8"/>
    <mergeCell ref="H7:H8"/>
  </mergeCells>
  <hyperlinks>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4.xml><?xml version="1.0" encoding="utf-8"?>
<worksheet xmlns="http://schemas.openxmlformats.org/spreadsheetml/2006/main" xmlns:r="http://schemas.openxmlformats.org/officeDocument/2006/relationships">
  <dimension ref="A2:M44"/>
  <sheetViews>
    <sheetView showGridLines="0" showRowColHeaders="0" zoomScalePageLayoutView="0" workbookViewId="0" topLeftCell="A1">
      <pane xSplit="4" ySplit="9" topLeftCell="E10"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9.16015625" style="0" customWidth="1"/>
    <col min="5" max="5" width="15.5" style="2" customWidth="1"/>
    <col min="6" max="7" width="17.16015625" style="2" customWidth="1"/>
    <col min="8" max="8" width="17.16015625" style="0" customWidth="1"/>
    <col min="9" max="9" width="2.66015625" style="0" customWidth="1"/>
    <col min="10" max="10" width="17.16015625" style="0" customWidth="1"/>
    <col min="11" max="11" width="2.66015625" style="0" customWidth="1"/>
    <col min="12" max="12" width="13.66015625" style="0" hidden="1" customWidth="1"/>
    <col min="13" max="16384" width="0" style="0" hidden="1" customWidth="1"/>
  </cols>
  <sheetData>
    <row r="1" ht="15.75" customHeight="1"/>
    <row r="2" spans="1:12" ht="12.75">
      <c r="A2" s="212" t="s">
        <v>286</v>
      </c>
      <c r="B2" s="213"/>
      <c r="C2" s="213"/>
      <c r="D2" s="213"/>
      <c r="E2" s="213"/>
      <c r="F2" s="213"/>
      <c r="G2" s="213"/>
      <c r="H2" s="213"/>
      <c r="I2" s="213"/>
      <c r="J2" s="260" t="s">
        <v>299</v>
      </c>
      <c r="K2" s="260"/>
      <c r="L2" t="s">
        <v>2</v>
      </c>
    </row>
    <row r="3" spans="1:13" ht="12.75" customHeight="1">
      <c r="A3" s="212" t="s">
        <v>288</v>
      </c>
      <c r="B3" s="213"/>
      <c r="C3" s="213"/>
      <c r="D3" s="213"/>
      <c r="E3" s="213"/>
      <c r="F3" s="213"/>
      <c r="G3" s="213"/>
      <c r="H3" s="213"/>
      <c r="I3" s="213"/>
      <c r="M3" s="9"/>
    </row>
    <row r="4" spans="1:13" ht="12.75" customHeight="1">
      <c r="A4" s="212" t="s">
        <v>289</v>
      </c>
      <c r="B4" s="238"/>
      <c r="C4" s="238"/>
      <c r="D4" s="238"/>
      <c r="E4" s="238"/>
      <c r="F4" s="238"/>
      <c r="G4" s="238"/>
      <c r="H4" s="238"/>
      <c r="I4" s="238"/>
      <c r="M4" s="9"/>
    </row>
    <row r="5" spans="1:13" ht="12.75">
      <c r="A5" s="212" t="s">
        <v>115</v>
      </c>
      <c r="B5" s="238"/>
      <c r="C5" s="238"/>
      <c r="D5" s="238"/>
      <c r="E5" s="238"/>
      <c r="F5" s="238"/>
      <c r="G5" s="238"/>
      <c r="H5" s="238"/>
      <c r="I5" s="238"/>
      <c r="M5" s="9"/>
    </row>
    <row r="6" spans="1:11" ht="11.25">
      <c r="A6" s="10"/>
      <c r="B6" s="10"/>
      <c r="C6" s="10"/>
      <c r="D6" s="10"/>
      <c r="E6" s="11"/>
      <c r="F6" s="11"/>
      <c r="G6" s="11"/>
      <c r="H6" s="11"/>
      <c r="I6" s="11"/>
      <c r="J6" s="28"/>
      <c r="K6" s="28"/>
    </row>
    <row r="7" spans="8:11" ht="1.5" customHeight="1">
      <c r="H7" s="2"/>
      <c r="I7" s="2"/>
      <c r="J7" s="2"/>
      <c r="K7" s="2"/>
    </row>
    <row r="8" spans="1:11" ht="22.5" customHeight="1">
      <c r="A8" s="214" t="s">
        <v>290</v>
      </c>
      <c r="B8" s="270"/>
      <c r="C8" s="270"/>
      <c r="D8" s="270"/>
      <c r="E8" s="19" t="s">
        <v>255</v>
      </c>
      <c r="F8" s="19" t="s">
        <v>291</v>
      </c>
      <c r="G8" s="19" t="s">
        <v>292</v>
      </c>
      <c r="H8" s="19" t="s">
        <v>188</v>
      </c>
      <c r="I8" s="68" t="s">
        <v>120</v>
      </c>
      <c r="J8" s="19" t="s">
        <v>189</v>
      </c>
      <c r="K8" s="68" t="s">
        <v>42</v>
      </c>
    </row>
    <row r="9" spans="1:11" ht="1.5" customHeight="1">
      <c r="A9" s="27"/>
      <c r="B9" s="27"/>
      <c r="C9" s="27"/>
      <c r="D9" s="27"/>
      <c r="E9" s="28"/>
      <c r="F9" s="28"/>
      <c r="G9" s="28"/>
      <c r="H9" s="28"/>
      <c r="I9" s="28"/>
      <c r="J9" s="28"/>
      <c r="K9" s="28"/>
    </row>
    <row r="10" spans="1:11" ht="23.25" customHeight="1">
      <c r="A10" s="244" t="s">
        <v>77</v>
      </c>
      <c r="B10" s="245"/>
      <c r="C10" s="245"/>
      <c r="D10" s="245"/>
      <c r="E10" s="30">
        <f>(E11+E12+E13+E14)</f>
        <v>10405</v>
      </c>
      <c r="F10" s="30">
        <f>(F11+F12+F13+F14)</f>
        <v>9591</v>
      </c>
      <c r="G10" s="30">
        <f>(G11+G12+G13+G14)</f>
        <v>8681</v>
      </c>
      <c r="H10" s="30">
        <f>(H11+H12+H13+H14)</f>
        <v>190</v>
      </c>
      <c r="I10" s="30"/>
      <c r="J10" s="30">
        <f>(J11+J12+J13+J14)</f>
        <v>34</v>
      </c>
      <c r="K10" s="6"/>
    </row>
    <row r="11" spans="1:11" ht="23.25" customHeight="1">
      <c r="A11" s="290" t="s">
        <v>293</v>
      </c>
      <c r="B11" s="314"/>
      <c r="C11" s="314"/>
      <c r="D11" s="314"/>
      <c r="E11" s="71">
        <f>(E18+E24)</f>
        <v>7038</v>
      </c>
      <c r="F11" s="71">
        <f>(F18+F24)</f>
        <v>6757</v>
      </c>
      <c r="G11" s="71">
        <f>(G18+G24)</f>
        <v>6339</v>
      </c>
      <c r="H11" s="71">
        <f>(H18+H24)</f>
        <v>61</v>
      </c>
      <c r="I11" s="71"/>
      <c r="J11" s="71">
        <f>(J18+J24)</f>
        <v>3</v>
      </c>
      <c r="K11" s="6"/>
    </row>
    <row r="12" spans="1:11" ht="17.25" customHeight="1">
      <c r="A12" s="290" t="s">
        <v>294</v>
      </c>
      <c r="B12" s="314"/>
      <c r="C12" s="314"/>
      <c r="D12" s="314"/>
      <c r="E12" s="71">
        <f>(E19)</f>
        <v>1282</v>
      </c>
      <c r="F12" s="71">
        <f>(F19)</f>
        <v>1214</v>
      </c>
      <c r="G12" s="71">
        <f>(G19)</f>
        <v>1195</v>
      </c>
      <c r="H12" s="71">
        <f>(H19)</f>
        <v>51</v>
      </c>
      <c r="I12" s="71"/>
      <c r="J12" s="71">
        <f>(J19)</f>
        <v>3</v>
      </c>
      <c r="K12" s="6"/>
    </row>
    <row r="13" spans="1:11" ht="17.25" customHeight="1">
      <c r="A13" s="290" t="s">
        <v>295</v>
      </c>
      <c r="B13" s="314"/>
      <c r="C13" s="314"/>
      <c r="D13" s="314"/>
      <c r="E13" s="71">
        <v>0</v>
      </c>
      <c r="F13" s="71">
        <v>0</v>
      </c>
      <c r="G13" s="71">
        <v>0</v>
      </c>
      <c r="H13" s="71">
        <v>0</v>
      </c>
      <c r="I13" s="76"/>
      <c r="J13" s="71">
        <v>0</v>
      </c>
      <c r="K13" s="6"/>
    </row>
    <row r="14" spans="1:11" ht="17.25" customHeight="1">
      <c r="A14" s="290" t="s">
        <v>296</v>
      </c>
      <c r="B14" s="314"/>
      <c r="C14" s="314"/>
      <c r="D14" s="314"/>
      <c r="E14" s="71">
        <f>(E16+E20+E22+E25)</f>
        <v>2085</v>
      </c>
      <c r="F14" s="71">
        <f>(F16+F20+F22+F25)</f>
        <v>1620</v>
      </c>
      <c r="G14" s="71">
        <f>(G16+G20+G22+G25)</f>
        <v>1147</v>
      </c>
      <c r="H14" s="71">
        <f>(H16+H20+H22+H25)</f>
        <v>78</v>
      </c>
      <c r="I14" s="71"/>
      <c r="J14" s="71">
        <f>(J16+J20+J22+J25)</f>
        <v>28</v>
      </c>
      <c r="K14" s="6"/>
    </row>
    <row r="15" spans="1:11" ht="23.25" customHeight="1">
      <c r="A15" s="288" t="s">
        <v>78</v>
      </c>
      <c r="B15" s="288"/>
      <c r="C15" s="288"/>
      <c r="D15" s="288"/>
      <c r="E15" s="71">
        <v>43</v>
      </c>
      <c r="F15" s="71">
        <v>43</v>
      </c>
      <c r="G15" s="71">
        <v>37</v>
      </c>
      <c r="H15" s="71">
        <v>3</v>
      </c>
      <c r="I15" s="76"/>
      <c r="J15" s="71">
        <v>3</v>
      </c>
      <c r="K15" s="6"/>
    </row>
    <row r="16" spans="1:11" ht="23.25" customHeight="1">
      <c r="A16" s="290" t="s">
        <v>296</v>
      </c>
      <c r="B16" s="314"/>
      <c r="C16" s="314"/>
      <c r="D16" s="314"/>
      <c r="E16" s="71">
        <v>43</v>
      </c>
      <c r="F16" s="71">
        <v>43</v>
      </c>
      <c r="G16" s="71">
        <v>37</v>
      </c>
      <c r="H16" s="71">
        <v>3</v>
      </c>
      <c r="I16" s="76"/>
      <c r="J16" s="71">
        <v>3</v>
      </c>
      <c r="K16" s="6"/>
    </row>
    <row r="17" spans="1:11" ht="23.25" customHeight="1">
      <c r="A17" s="288" t="s">
        <v>79</v>
      </c>
      <c r="B17" s="288"/>
      <c r="C17" s="288"/>
      <c r="D17" s="288"/>
      <c r="E17" s="71">
        <f>(E18+E19+E20)</f>
        <v>7033</v>
      </c>
      <c r="F17" s="71">
        <f>(F18+F19+F20)</f>
        <v>6627</v>
      </c>
      <c r="G17" s="71">
        <f>(G18+G19+G20)</f>
        <v>6012</v>
      </c>
      <c r="H17" s="71">
        <f>(H18+H19+H20)</f>
        <v>141</v>
      </c>
      <c r="I17" s="71"/>
      <c r="J17" s="71">
        <f>(J18+J19+J20)</f>
        <v>16</v>
      </c>
      <c r="K17" s="6"/>
    </row>
    <row r="18" spans="1:11" ht="23.25" customHeight="1">
      <c r="A18" s="290" t="s">
        <v>293</v>
      </c>
      <c r="B18" s="314"/>
      <c r="C18" s="314"/>
      <c r="D18" s="314"/>
      <c r="E18" s="71">
        <f>950+3565</f>
        <v>4515</v>
      </c>
      <c r="F18" s="71">
        <v>4377</v>
      </c>
      <c r="G18" s="110">
        <v>4062</v>
      </c>
      <c r="H18" s="76">
        <v>45</v>
      </c>
      <c r="I18" s="76"/>
      <c r="J18" s="71">
        <v>2</v>
      </c>
      <c r="K18" s="6"/>
    </row>
    <row r="19" spans="1:11" ht="17.25" customHeight="1">
      <c r="A19" s="290" t="s">
        <v>294</v>
      </c>
      <c r="B19" s="314"/>
      <c r="C19" s="314"/>
      <c r="D19" s="314"/>
      <c r="E19" s="71">
        <v>1282</v>
      </c>
      <c r="F19" s="71">
        <v>1214</v>
      </c>
      <c r="G19" s="71">
        <v>1195</v>
      </c>
      <c r="H19" s="71">
        <v>51</v>
      </c>
      <c r="I19" s="76"/>
      <c r="J19" s="71">
        <v>3</v>
      </c>
      <c r="K19" s="6"/>
    </row>
    <row r="20" spans="1:11" ht="17.25" customHeight="1">
      <c r="A20" s="290" t="s">
        <v>296</v>
      </c>
      <c r="B20" s="314"/>
      <c r="C20" s="314"/>
      <c r="D20" s="314"/>
      <c r="E20" s="71">
        <v>1236</v>
      </c>
      <c r="F20" s="71">
        <v>1036</v>
      </c>
      <c r="G20" s="71">
        <v>755</v>
      </c>
      <c r="H20" s="71">
        <v>45</v>
      </c>
      <c r="I20" s="76"/>
      <c r="J20" s="71">
        <v>11</v>
      </c>
      <c r="K20" s="6"/>
    </row>
    <row r="21" spans="1:11" ht="23.25" customHeight="1">
      <c r="A21" s="288" t="s">
        <v>80</v>
      </c>
      <c r="B21" s="288"/>
      <c r="C21" s="288"/>
      <c r="D21" s="288"/>
      <c r="E21" s="71">
        <v>70</v>
      </c>
      <c r="F21" s="71">
        <v>38</v>
      </c>
      <c r="G21" s="71">
        <v>8</v>
      </c>
      <c r="H21" s="71">
        <v>2</v>
      </c>
      <c r="I21" s="76"/>
      <c r="J21" s="71">
        <v>1</v>
      </c>
      <c r="K21" s="6"/>
    </row>
    <row r="22" spans="1:11" ht="23.25" customHeight="1">
      <c r="A22" s="290" t="s">
        <v>296</v>
      </c>
      <c r="B22" s="314"/>
      <c r="C22" s="314"/>
      <c r="D22" s="314"/>
      <c r="E22" s="71">
        <v>70</v>
      </c>
      <c r="F22" s="71">
        <v>38</v>
      </c>
      <c r="G22" s="71">
        <v>8</v>
      </c>
      <c r="H22" s="71">
        <v>2</v>
      </c>
      <c r="I22" s="76"/>
      <c r="J22" s="71">
        <v>1</v>
      </c>
      <c r="K22" s="6"/>
    </row>
    <row r="23" spans="1:11" ht="23.25" customHeight="1">
      <c r="A23" s="288" t="s">
        <v>81</v>
      </c>
      <c r="B23" s="288"/>
      <c r="C23" s="288"/>
      <c r="D23" s="288"/>
      <c r="E23" s="71">
        <f>(E24+E25)</f>
        <v>3259</v>
      </c>
      <c r="F23" s="71">
        <f>(F24+F25)</f>
        <v>2883</v>
      </c>
      <c r="G23" s="71">
        <f>(G24+G25)</f>
        <v>2624</v>
      </c>
      <c r="H23" s="71">
        <f>(H24+H25)</f>
        <v>44</v>
      </c>
      <c r="I23" s="71"/>
      <c r="J23" s="71">
        <f>(J24+J25)</f>
        <v>14</v>
      </c>
      <c r="K23" s="6"/>
    </row>
    <row r="24" spans="1:11" ht="23.25" customHeight="1">
      <c r="A24" s="290" t="s">
        <v>293</v>
      </c>
      <c r="B24" s="314"/>
      <c r="C24" s="314"/>
      <c r="D24" s="314"/>
      <c r="E24" s="71">
        <v>2523</v>
      </c>
      <c r="F24" s="71">
        <v>2380</v>
      </c>
      <c r="G24" s="71">
        <v>2277</v>
      </c>
      <c r="H24" s="71">
        <v>16</v>
      </c>
      <c r="I24" s="76"/>
      <c r="J24" s="71">
        <v>1</v>
      </c>
      <c r="K24" s="6"/>
    </row>
    <row r="25" spans="1:11" ht="17.25" customHeight="1">
      <c r="A25" s="290" t="s">
        <v>296</v>
      </c>
      <c r="B25" s="314"/>
      <c r="C25" s="314"/>
      <c r="D25" s="314"/>
      <c r="E25" s="71">
        <v>736</v>
      </c>
      <c r="F25" s="71">
        <v>503</v>
      </c>
      <c r="G25" s="71">
        <v>347</v>
      </c>
      <c r="H25" s="71">
        <v>28</v>
      </c>
      <c r="I25" s="76"/>
      <c r="J25" s="71">
        <v>13</v>
      </c>
      <c r="K25" s="6"/>
    </row>
    <row r="26" spans="1:11" ht="17.25" customHeight="1">
      <c r="A26" s="220"/>
      <c r="B26" s="220"/>
      <c r="C26" s="220"/>
      <c r="D26" s="220"/>
      <c r="E26" s="28"/>
      <c r="F26" s="28"/>
      <c r="G26" s="28"/>
      <c r="H26" s="28"/>
      <c r="I26" s="28"/>
      <c r="J26" s="28"/>
      <c r="K26" s="28"/>
    </row>
    <row r="27" spans="1:11" ht="11.25" customHeight="1">
      <c r="A27" s="6"/>
      <c r="B27" s="6"/>
      <c r="C27" s="6"/>
      <c r="D27" s="6"/>
      <c r="H27" s="6"/>
      <c r="I27" s="6"/>
      <c r="J27" s="6"/>
      <c r="K27" s="42"/>
    </row>
    <row r="28" spans="1:11" ht="11.25">
      <c r="A28" s="133" t="s">
        <v>44</v>
      </c>
      <c r="B28" s="287" t="s">
        <v>297</v>
      </c>
      <c r="C28" s="287"/>
      <c r="D28" s="287"/>
      <c r="E28" s="287"/>
      <c r="F28" s="287"/>
      <c r="G28" s="287"/>
      <c r="H28" s="287"/>
      <c r="I28" s="287"/>
      <c r="J28" s="287"/>
      <c r="K28" s="287"/>
    </row>
    <row r="29" spans="1:11" ht="11.25">
      <c r="A29" s="53" t="s">
        <v>42</v>
      </c>
      <c r="B29" s="239" t="s">
        <v>156</v>
      </c>
      <c r="C29" s="238"/>
      <c r="D29" s="238"/>
      <c r="E29" s="238"/>
      <c r="F29" s="238"/>
      <c r="G29" s="238"/>
      <c r="H29" s="238"/>
      <c r="I29" s="238"/>
      <c r="J29" s="238"/>
      <c r="K29" s="238"/>
    </row>
    <row r="30" spans="1:11" ht="11.25">
      <c r="A30" s="53" t="s">
        <v>50</v>
      </c>
      <c r="B30" s="6"/>
      <c r="C30" s="6"/>
      <c r="D30" s="238" t="s">
        <v>133</v>
      </c>
      <c r="E30" s="238"/>
      <c r="F30" s="238"/>
      <c r="G30" s="238"/>
      <c r="H30" s="238"/>
      <c r="I30" s="238"/>
      <c r="J30" s="238"/>
      <c r="K30" s="238"/>
    </row>
    <row r="31" ht="11.25" hidden="1">
      <c r="A31" s="6" t="s">
        <v>2</v>
      </c>
    </row>
    <row r="32" ht="11.25" hidden="1"/>
    <row r="33" ht="11.25" hidden="1">
      <c r="H33" s="2"/>
    </row>
    <row r="34" ht="11.25" hidden="1"/>
    <row r="35" ht="11.25" hidden="1"/>
    <row r="36" ht="11.25" hidden="1"/>
    <row r="37" ht="11.25" hidden="1"/>
    <row r="38" ht="11.25" hidden="1"/>
    <row r="39" ht="11.25" hidden="1"/>
    <row r="40" ht="11.25" hidden="1"/>
    <row r="41" ht="11.25" hidden="1"/>
    <row r="42" ht="11.25" hidden="1"/>
    <row r="43" ht="11.25" hidden="1"/>
    <row r="44" spans="2:13" ht="11.25" hidden="1">
      <c r="B44" s="2"/>
      <c r="C44" s="2"/>
      <c r="D44" s="2"/>
      <c r="H44" s="2"/>
      <c r="I44" s="2"/>
      <c r="J44" s="2"/>
      <c r="K44" s="2"/>
      <c r="L44" s="2"/>
      <c r="M44" s="2"/>
    </row>
  </sheetData>
  <sheetProtection/>
  <mergeCells count="26">
    <mergeCell ref="J2:K2"/>
    <mergeCell ref="D30:K30"/>
    <mergeCell ref="A23:D23"/>
    <mergeCell ref="A24:D24"/>
    <mergeCell ref="A25:D25"/>
    <mergeCell ref="A26:D26"/>
    <mergeCell ref="B28:K28"/>
    <mergeCell ref="B29:K29"/>
    <mergeCell ref="A22:D22"/>
    <mergeCell ref="A11:D11"/>
    <mergeCell ref="A12:D12"/>
    <mergeCell ref="A13:D13"/>
    <mergeCell ref="A14:D14"/>
    <mergeCell ref="A15:D15"/>
    <mergeCell ref="A16:D16"/>
    <mergeCell ref="A17:D17"/>
    <mergeCell ref="A18:D18"/>
    <mergeCell ref="A19:D19"/>
    <mergeCell ref="A20:D20"/>
    <mergeCell ref="A21:D21"/>
    <mergeCell ref="A10:D10"/>
    <mergeCell ref="A2:I2"/>
    <mergeCell ref="A3:I3"/>
    <mergeCell ref="A4:I4"/>
    <mergeCell ref="A5:I5"/>
    <mergeCell ref="A8:D8"/>
  </mergeCells>
  <hyperlinks>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5.xml><?xml version="1.0" encoding="utf-8"?>
<worksheet xmlns="http://schemas.openxmlformats.org/spreadsheetml/2006/main" xmlns:r="http://schemas.openxmlformats.org/officeDocument/2006/relationships">
  <dimension ref="A2:N45"/>
  <sheetViews>
    <sheetView showGridLines="0" showRowColHeaders="0" zoomScalePageLayoutView="0" workbookViewId="0" topLeftCell="A1">
      <pane xSplit="4" ySplit="10" topLeftCell="E11" activePane="bottomRight" state="frozen"/>
      <selection pane="topLeft" activeCell="A1" sqref="A1"/>
      <selection pane="topRight" activeCell="E1" sqref="E1"/>
      <selection pane="bottomLeft" activeCell="A10" sqref="A10"/>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5" style="0" customWidth="1"/>
    <col min="5" max="6" width="14.83203125" style="2" customWidth="1"/>
    <col min="7" max="7" width="13.83203125" style="2" customWidth="1"/>
    <col min="8" max="8" width="2.66015625" style="2" customWidth="1"/>
    <col min="9" max="9" width="16.83203125" style="2" customWidth="1"/>
    <col min="10" max="10" width="2.66015625" style="2" customWidth="1"/>
    <col min="11" max="11" width="13.83203125" style="2" customWidth="1"/>
    <col min="12" max="12" width="2.66015625" style="0" customWidth="1"/>
    <col min="13" max="16384" width="0" style="0" hidden="1" customWidth="1"/>
  </cols>
  <sheetData>
    <row r="1" ht="15.75" customHeight="1"/>
    <row r="2" spans="1:13" ht="12.75">
      <c r="A2" s="212" t="s">
        <v>298</v>
      </c>
      <c r="B2" s="213"/>
      <c r="C2" s="213"/>
      <c r="D2" s="213"/>
      <c r="E2" s="213"/>
      <c r="F2" s="213"/>
      <c r="G2" s="213"/>
      <c r="H2" s="213"/>
      <c r="I2" s="213"/>
      <c r="J2" s="134"/>
      <c r="K2" s="260" t="s">
        <v>313</v>
      </c>
      <c r="L2" s="260"/>
      <c r="M2" t="s">
        <v>2</v>
      </c>
    </row>
    <row r="3" spans="1:14" ht="12.75" customHeight="1">
      <c r="A3" s="212" t="s">
        <v>300</v>
      </c>
      <c r="B3" s="213"/>
      <c r="C3" s="213"/>
      <c r="D3" s="213"/>
      <c r="E3" s="213"/>
      <c r="F3" s="213"/>
      <c r="G3" s="213"/>
      <c r="H3" s="213"/>
      <c r="I3" s="213"/>
      <c r="J3" s="134"/>
      <c r="N3" s="9"/>
    </row>
    <row r="4" spans="1:14" ht="12.75" customHeight="1">
      <c r="A4" s="212" t="s">
        <v>301</v>
      </c>
      <c r="B4" s="213"/>
      <c r="C4" s="213"/>
      <c r="D4" s="213"/>
      <c r="E4" s="213"/>
      <c r="F4" s="213"/>
      <c r="G4" s="213"/>
      <c r="H4" s="213"/>
      <c r="I4" s="213"/>
      <c r="J4" s="134"/>
      <c r="N4" s="9"/>
    </row>
    <row r="5" spans="1:14" ht="12.75">
      <c r="A5" s="212" t="s">
        <v>115</v>
      </c>
      <c r="B5" s="213"/>
      <c r="C5" s="213"/>
      <c r="D5" s="213"/>
      <c r="E5" s="213"/>
      <c r="F5" s="213"/>
      <c r="G5" s="213"/>
      <c r="H5" s="213"/>
      <c r="I5" s="213"/>
      <c r="J5" s="4"/>
      <c r="N5" s="9"/>
    </row>
    <row r="6" spans="1:12" ht="11.25">
      <c r="A6" s="10"/>
      <c r="B6" s="10"/>
      <c r="C6" s="10"/>
      <c r="D6" s="10"/>
      <c r="E6" s="11"/>
      <c r="F6" s="11"/>
      <c r="G6" s="11"/>
      <c r="H6" s="11"/>
      <c r="I6" s="11"/>
      <c r="J6" s="11"/>
      <c r="K6" s="28"/>
      <c r="L6" s="27"/>
    </row>
    <row r="7" ht="1.5" customHeight="1"/>
    <row r="8" spans="1:11" ht="11.25" customHeight="1">
      <c r="A8" s="214" t="s">
        <v>302</v>
      </c>
      <c r="B8" s="270"/>
      <c r="C8" s="270"/>
      <c r="D8" s="270"/>
      <c r="E8" s="262" t="s">
        <v>303</v>
      </c>
      <c r="F8" s="262" t="s">
        <v>304</v>
      </c>
      <c r="G8" s="262" t="s">
        <v>119</v>
      </c>
      <c r="H8" s="274" t="s">
        <v>120</v>
      </c>
      <c r="I8" s="262" t="s">
        <v>305</v>
      </c>
      <c r="J8" s="274" t="s">
        <v>122</v>
      </c>
      <c r="K8" s="262" t="s">
        <v>306</v>
      </c>
    </row>
    <row r="9" spans="1:12" ht="22.5" customHeight="1">
      <c r="A9" s="270"/>
      <c r="B9" s="270"/>
      <c r="C9" s="270"/>
      <c r="D9" s="270"/>
      <c r="E9" s="223"/>
      <c r="F9" s="223"/>
      <c r="G9" s="223"/>
      <c r="H9" s="266"/>
      <c r="I9" s="223"/>
      <c r="J9" s="266"/>
      <c r="K9" s="223"/>
      <c r="L9" s="68" t="s">
        <v>20</v>
      </c>
    </row>
    <row r="10" spans="1:12" ht="1.5" customHeight="1">
      <c r="A10" s="27"/>
      <c r="B10" s="27"/>
      <c r="C10" s="27"/>
      <c r="D10" s="27"/>
      <c r="E10" s="28"/>
      <c r="F10" s="28"/>
      <c r="G10" s="28"/>
      <c r="H10" s="28"/>
      <c r="I10" s="28"/>
      <c r="J10" s="28"/>
      <c r="K10" s="28"/>
      <c r="L10" s="27"/>
    </row>
    <row r="11" spans="1:12" ht="23.25" customHeight="1">
      <c r="A11" s="244" t="s">
        <v>77</v>
      </c>
      <c r="B11" s="245"/>
      <c r="C11" s="245"/>
      <c r="D11" s="245"/>
      <c r="E11" s="30">
        <f>(E12+E13)</f>
        <v>6897</v>
      </c>
      <c r="F11" s="30">
        <f aca="true" t="shared" si="0" ref="F11:K11">(F12+F13)</f>
        <v>92</v>
      </c>
      <c r="G11" s="30">
        <f t="shared" si="0"/>
        <v>498</v>
      </c>
      <c r="H11" s="30"/>
      <c r="I11" s="135">
        <f t="shared" si="0"/>
        <v>300</v>
      </c>
      <c r="J11" s="30"/>
      <c r="K11" s="30">
        <f t="shared" si="0"/>
        <v>127</v>
      </c>
      <c r="L11" s="6"/>
    </row>
    <row r="12" spans="1:12" ht="23.25" customHeight="1">
      <c r="A12" s="298" t="s">
        <v>307</v>
      </c>
      <c r="B12" s="314"/>
      <c r="C12" s="314"/>
      <c r="D12" s="314"/>
      <c r="E12" s="71">
        <f>(E15+E18+E21+E24+E27)</f>
        <v>893</v>
      </c>
      <c r="F12" s="71">
        <f aca="true" t="shared" si="1" ref="F12:K13">(F15+F18+F21+F24+F27)</f>
        <v>14</v>
      </c>
      <c r="G12" s="71">
        <f t="shared" si="1"/>
        <v>103</v>
      </c>
      <c r="H12" s="71"/>
      <c r="I12" s="71">
        <f t="shared" si="1"/>
        <v>85</v>
      </c>
      <c r="J12" s="71"/>
      <c r="K12" s="71">
        <f t="shared" si="1"/>
        <v>87</v>
      </c>
      <c r="L12" s="6"/>
    </row>
    <row r="13" spans="1:12" ht="28.5" customHeight="1">
      <c r="A13" s="298" t="s">
        <v>308</v>
      </c>
      <c r="B13" s="314"/>
      <c r="C13" s="314"/>
      <c r="D13" s="314"/>
      <c r="E13" s="71">
        <f>(E16+E19+E22+E25+E28)</f>
        <v>6004</v>
      </c>
      <c r="F13" s="71">
        <f t="shared" si="1"/>
        <v>78</v>
      </c>
      <c r="G13" s="71">
        <f t="shared" si="1"/>
        <v>395</v>
      </c>
      <c r="H13" s="71"/>
      <c r="I13" s="71">
        <f t="shared" si="1"/>
        <v>215</v>
      </c>
      <c r="J13" s="71"/>
      <c r="K13" s="71">
        <f t="shared" si="1"/>
        <v>40</v>
      </c>
      <c r="L13" s="6"/>
    </row>
    <row r="14" spans="1:12" ht="23.25" customHeight="1">
      <c r="A14" s="307" t="s">
        <v>78</v>
      </c>
      <c r="B14" s="307"/>
      <c r="C14" s="307"/>
      <c r="D14" s="307"/>
      <c r="E14" s="71">
        <f>(E15+E16)</f>
        <v>803</v>
      </c>
      <c r="F14" s="71">
        <f aca="true" t="shared" si="2" ref="F14:K14">(F15+F16)</f>
        <v>11</v>
      </c>
      <c r="G14" s="71">
        <f t="shared" si="2"/>
        <v>52</v>
      </c>
      <c r="H14" s="71"/>
      <c r="I14" s="71">
        <f t="shared" si="2"/>
        <v>38</v>
      </c>
      <c r="J14" s="71"/>
      <c r="K14" s="71">
        <f t="shared" si="2"/>
        <v>16</v>
      </c>
      <c r="L14" s="6"/>
    </row>
    <row r="15" spans="1:12" ht="23.25" customHeight="1">
      <c r="A15" s="298" t="s">
        <v>307</v>
      </c>
      <c r="B15" s="314"/>
      <c r="C15" s="314"/>
      <c r="D15" s="314"/>
      <c r="E15" s="71">
        <v>114</v>
      </c>
      <c r="F15" s="71">
        <v>2</v>
      </c>
      <c r="G15" s="71">
        <v>11</v>
      </c>
      <c r="H15" s="71"/>
      <c r="I15" s="71">
        <v>10</v>
      </c>
      <c r="J15" s="71"/>
      <c r="K15" s="71">
        <v>10</v>
      </c>
      <c r="L15" s="6"/>
    </row>
    <row r="16" spans="1:12" ht="28.5" customHeight="1">
      <c r="A16" s="298" t="s">
        <v>308</v>
      </c>
      <c r="B16" s="314"/>
      <c r="C16" s="314"/>
      <c r="D16" s="314"/>
      <c r="E16" s="71">
        <v>689</v>
      </c>
      <c r="F16" s="71">
        <v>9</v>
      </c>
      <c r="G16" s="71">
        <v>41</v>
      </c>
      <c r="H16" s="71"/>
      <c r="I16" s="71">
        <v>28</v>
      </c>
      <c r="J16" s="71"/>
      <c r="K16" s="71">
        <v>6</v>
      </c>
      <c r="L16" s="6"/>
    </row>
    <row r="17" spans="1:12" ht="23.25" customHeight="1">
      <c r="A17" s="307" t="s">
        <v>79</v>
      </c>
      <c r="B17" s="307"/>
      <c r="C17" s="307"/>
      <c r="D17" s="307"/>
      <c r="E17" s="71">
        <f>(E18+E19)</f>
        <v>2749</v>
      </c>
      <c r="F17" s="71">
        <f aca="true" t="shared" si="3" ref="F17:K17">(F18+F19)</f>
        <v>42</v>
      </c>
      <c r="G17" s="71">
        <f t="shared" si="3"/>
        <v>213</v>
      </c>
      <c r="H17" s="71"/>
      <c r="I17" s="71">
        <f t="shared" si="3"/>
        <v>139</v>
      </c>
      <c r="J17" s="71"/>
      <c r="K17" s="71">
        <f t="shared" si="3"/>
        <v>65</v>
      </c>
      <c r="L17" s="6"/>
    </row>
    <row r="18" spans="1:12" ht="23.25" customHeight="1">
      <c r="A18" s="298" t="s">
        <v>307</v>
      </c>
      <c r="B18" s="314"/>
      <c r="C18" s="314"/>
      <c r="D18" s="314"/>
      <c r="E18" s="71">
        <v>322</v>
      </c>
      <c r="F18" s="71">
        <v>6</v>
      </c>
      <c r="G18" s="71">
        <v>43</v>
      </c>
      <c r="H18" s="71"/>
      <c r="I18" s="71">
        <v>43</v>
      </c>
      <c r="J18" s="71"/>
      <c r="K18" s="71">
        <v>47</v>
      </c>
      <c r="L18" s="6"/>
    </row>
    <row r="19" spans="1:12" ht="28.5" customHeight="1">
      <c r="A19" s="298" t="s">
        <v>308</v>
      </c>
      <c r="B19" s="314"/>
      <c r="C19" s="314"/>
      <c r="D19" s="314"/>
      <c r="E19" s="71">
        <v>2427</v>
      </c>
      <c r="F19" s="71">
        <v>36</v>
      </c>
      <c r="G19" s="71">
        <v>170</v>
      </c>
      <c r="H19" s="71"/>
      <c r="I19" s="71">
        <v>96</v>
      </c>
      <c r="J19" s="71"/>
      <c r="K19" s="71">
        <v>18</v>
      </c>
      <c r="L19" s="6"/>
    </row>
    <row r="20" spans="1:12" ht="23.25" customHeight="1">
      <c r="A20" s="307" t="s">
        <v>80</v>
      </c>
      <c r="B20" s="307"/>
      <c r="C20" s="307"/>
      <c r="D20" s="307"/>
      <c r="E20" s="71">
        <f>(E21+E22)</f>
        <v>359</v>
      </c>
      <c r="F20" s="71">
        <f aca="true" t="shared" si="4" ref="F20:K20">(F21+F22)</f>
        <v>2</v>
      </c>
      <c r="G20" s="71">
        <f t="shared" si="4"/>
        <v>24</v>
      </c>
      <c r="H20" s="71"/>
      <c r="I20" s="71">
        <f t="shared" si="4"/>
        <v>14</v>
      </c>
      <c r="J20" s="71"/>
      <c r="K20" s="71">
        <f t="shared" si="4"/>
        <v>5</v>
      </c>
      <c r="L20" s="6"/>
    </row>
    <row r="21" spans="1:12" ht="23.25" customHeight="1">
      <c r="A21" s="298" t="s">
        <v>307</v>
      </c>
      <c r="B21" s="314"/>
      <c r="C21" s="314"/>
      <c r="D21" s="314"/>
      <c r="E21" s="71">
        <v>52</v>
      </c>
      <c r="F21" s="71">
        <v>1</v>
      </c>
      <c r="G21" s="71">
        <v>6</v>
      </c>
      <c r="H21" s="71"/>
      <c r="I21" s="71">
        <v>5</v>
      </c>
      <c r="J21" s="71"/>
      <c r="K21" s="71">
        <v>4</v>
      </c>
      <c r="L21" s="6"/>
    </row>
    <row r="22" spans="1:12" ht="28.5" customHeight="1">
      <c r="A22" s="298" t="s">
        <v>308</v>
      </c>
      <c r="B22" s="314"/>
      <c r="C22" s="314"/>
      <c r="D22" s="314"/>
      <c r="E22" s="71">
        <v>307</v>
      </c>
      <c r="F22" s="71">
        <v>1</v>
      </c>
      <c r="G22" s="71">
        <v>18</v>
      </c>
      <c r="H22" s="71"/>
      <c r="I22" s="71">
        <v>9</v>
      </c>
      <c r="J22" s="71"/>
      <c r="K22" s="71">
        <v>1</v>
      </c>
      <c r="L22" s="6"/>
    </row>
    <row r="23" spans="1:12" ht="23.25" customHeight="1">
      <c r="A23" s="307" t="s">
        <v>81</v>
      </c>
      <c r="B23" s="307"/>
      <c r="C23" s="307"/>
      <c r="D23" s="307"/>
      <c r="E23" s="71">
        <f>(E24+E25)</f>
        <v>2078</v>
      </c>
      <c r="F23" s="71">
        <f aca="true" t="shared" si="5" ref="F23:K23">(F24+F25)</f>
        <v>25</v>
      </c>
      <c r="G23" s="71">
        <f t="shared" si="5"/>
        <v>145</v>
      </c>
      <c r="H23" s="71"/>
      <c r="I23" s="71">
        <f t="shared" si="5"/>
        <v>72</v>
      </c>
      <c r="J23" s="71"/>
      <c r="K23" s="71">
        <f t="shared" si="5"/>
        <v>32</v>
      </c>
      <c r="L23" s="6"/>
    </row>
    <row r="24" spans="1:12" ht="23.25" customHeight="1">
      <c r="A24" s="298" t="s">
        <v>307</v>
      </c>
      <c r="B24" s="314"/>
      <c r="C24" s="314"/>
      <c r="D24" s="314"/>
      <c r="E24" s="71">
        <v>290</v>
      </c>
      <c r="F24" s="71">
        <v>3</v>
      </c>
      <c r="G24" s="71">
        <v>31</v>
      </c>
      <c r="H24" s="71"/>
      <c r="I24" s="71">
        <v>18</v>
      </c>
      <c r="J24" s="71"/>
      <c r="K24" s="71">
        <v>20</v>
      </c>
      <c r="L24" s="6"/>
    </row>
    <row r="25" spans="1:12" ht="28.5" customHeight="1">
      <c r="A25" s="298" t="s">
        <v>308</v>
      </c>
      <c r="B25" s="314"/>
      <c r="C25" s="314"/>
      <c r="D25" s="314"/>
      <c r="E25" s="71">
        <v>1788</v>
      </c>
      <c r="F25" s="71">
        <v>22</v>
      </c>
      <c r="G25" s="71">
        <v>114</v>
      </c>
      <c r="H25" s="71"/>
      <c r="I25" s="71">
        <v>54</v>
      </c>
      <c r="J25" s="71"/>
      <c r="K25" s="71">
        <v>12</v>
      </c>
      <c r="L25" s="6"/>
    </row>
    <row r="26" spans="1:12" ht="23.25" customHeight="1">
      <c r="A26" s="307" t="s">
        <v>82</v>
      </c>
      <c r="B26" s="307"/>
      <c r="C26" s="307"/>
      <c r="D26" s="307"/>
      <c r="E26" s="71">
        <f>(E27+E28)</f>
        <v>908</v>
      </c>
      <c r="F26" s="71">
        <f aca="true" t="shared" si="6" ref="F26:K26">(F27+F28)</f>
        <v>12</v>
      </c>
      <c r="G26" s="71">
        <f t="shared" si="6"/>
        <v>64</v>
      </c>
      <c r="H26" s="71"/>
      <c r="I26" s="71">
        <f t="shared" si="6"/>
        <v>37</v>
      </c>
      <c r="J26" s="71"/>
      <c r="K26" s="71">
        <f t="shared" si="6"/>
        <v>9</v>
      </c>
      <c r="L26" s="6"/>
    </row>
    <row r="27" spans="1:12" ht="23.25" customHeight="1">
      <c r="A27" s="298" t="s">
        <v>307</v>
      </c>
      <c r="B27" s="314"/>
      <c r="C27" s="314"/>
      <c r="D27" s="314"/>
      <c r="E27" s="71">
        <v>115</v>
      </c>
      <c r="F27" s="71">
        <v>2</v>
      </c>
      <c r="G27" s="71">
        <v>12</v>
      </c>
      <c r="H27" s="71"/>
      <c r="I27" s="71">
        <v>9</v>
      </c>
      <c r="J27" s="71"/>
      <c r="K27" s="71">
        <v>6</v>
      </c>
      <c r="L27" s="6"/>
    </row>
    <row r="28" spans="1:12" ht="28.5" customHeight="1">
      <c r="A28" s="298" t="s">
        <v>308</v>
      </c>
      <c r="B28" s="314"/>
      <c r="C28" s="314"/>
      <c r="D28" s="314"/>
      <c r="E28" s="71">
        <v>793</v>
      </c>
      <c r="F28" s="71">
        <v>10</v>
      </c>
      <c r="G28" s="71">
        <v>52</v>
      </c>
      <c r="H28" s="71"/>
      <c r="I28" s="71">
        <v>28</v>
      </c>
      <c r="J28" s="71"/>
      <c r="K28" s="71">
        <v>3</v>
      </c>
      <c r="L28" s="6"/>
    </row>
    <row r="29" spans="1:12" ht="17.25" customHeight="1">
      <c r="A29" s="220"/>
      <c r="B29" s="220"/>
      <c r="C29" s="220"/>
      <c r="D29" s="220"/>
      <c r="E29" s="28"/>
      <c r="F29" s="28"/>
      <c r="G29" s="28"/>
      <c r="H29" s="28"/>
      <c r="I29" s="28"/>
      <c r="J29" s="28"/>
      <c r="K29" s="28"/>
      <c r="L29" s="41"/>
    </row>
    <row r="30" spans="1:12" ht="11.25" customHeight="1">
      <c r="A30" s="6"/>
      <c r="B30" s="6"/>
      <c r="C30" s="6"/>
      <c r="D30" s="6"/>
      <c r="L30" s="42"/>
    </row>
    <row r="31" spans="1:12" s="111" customFormat="1" ht="11.25">
      <c r="A31" s="53" t="s">
        <v>44</v>
      </c>
      <c r="B31" s="306" t="s">
        <v>297</v>
      </c>
      <c r="C31" s="340"/>
      <c r="D31" s="340"/>
      <c r="E31" s="340"/>
      <c r="F31" s="340"/>
      <c r="G31" s="340"/>
      <c r="H31" s="340"/>
      <c r="I31" s="340"/>
      <c r="J31" s="340"/>
      <c r="K31" s="340"/>
      <c r="L31" s="340"/>
    </row>
    <row r="32" spans="1:12" s="111" customFormat="1" ht="11.25" customHeight="1">
      <c r="A32" s="53" t="s">
        <v>42</v>
      </c>
      <c r="B32" s="281" t="s">
        <v>309</v>
      </c>
      <c r="C32" s="341"/>
      <c r="D32" s="341"/>
      <c r="E32" s="341"/>
      <c r="F32" s="341"/>
      <c r="G32" s="341"/>
      <c r="H32" s="341"/>
      <c r="I32" s="341"/>
      <c r="J32" s="341"/>
      <c r="K32" s="341"/>
      <c r="L32" s="341"/>
    </row>
    <row r="33" spans="1:12" s="111" customFormat="1" ht="11.25" customHeight="1">
      <c r="A33" s="53"/>
      <c r="B33" s="341"/>
      <c r="C33" s="341"/>
      <c r="D33" s="341"/>
      <c r="E33" s="341"/>
      <c r="F33" s="341"/>
      <c r="G33" s="341"/>
      <c r="H33" s="341"/>
      <c r="I33" s="341"/>
      <c r="J33" s="341"/>
      <c r="K33" s="341"/>
      <c r="L33" s="341"/>
    </row>
    <row r="34" spans="1:12" s="111" customFormat="1" ht="11.25" customHeight="1">
      <c r="A34" s="53" t="s">
        <v>310</v>
      </c>
      <c r="B34" s="286" t="s">
        <v>311</v>
      </c>
      <c r="C34" s="286"/>
      <c r="D34" s="286"/>
      <c r="E34" s="286"/>
      <c r="F34" s="286"/>
      <c r="G34" s="286"/>
      <c r="H34" s="286"/>
      <c r="I34" s="286"/>
      <c r="J34" s="286"/>
      <c r="K34" s="286"/>
      <c r="L34" s="286"/>
    </row>
    <row r="35" spans="1:12" ht="11.25">
      <c r="A35" s="53" t="s">
        <v>50</v>
      </c>
      <c r="B35" s="6"/>
      <c r="C35" s="6"/>
      <c r="D35" s="238" t="s">
        <v>133</v>
      </c>
      <c r="E35" s="238"/>
      <c r="F35" s="238"/>
      <c r="G35" s="238"/>
      <c r="H35" s="238"/>
      <c r="I35" s="238"/>
      <c r="J35" s="238"/>
      <c r="K35" s="238"/>
      <c r="L35" s="238"/>
    </row>
    <row r="36" ht="11.25" hidden="1">
      <c r="A36" s="6" t="s">
        <v>2</v>
      </c>
    </row>
    <row r="37" ht="11.25" hidden="1"/>
    <row r="38" ht="11.25" hidden="1"/>
    <row r="39" ht="11.25" hidden="1"/>
    <row r="40" ht="11.25" hidden="1"/>
    <row r="41" ht="11.25" hidden="1"/>
    <row r="42" ht="11.25" hidden="1"/>
    <row r="43" ht="11.25" hidden="1"/>
    <row r="44" ht="11.25" hidden="1"/>
    <row r="45" spans="2:13" ht="11.25" hidden="1">
      <c r="B45" s="2"/>
      <c r="C45" s="2"/>
      <c r="D45" s="2"/>
      <c r="L45" s="2"/>
      <c r="M45" s="2"/>
    </row>
  </sheetData>
  <sheetProtection/>
  <mergeCells count="36">
    <mergeCell ref="K2:L2"/>
    <mergeCell ref="D35:L35"/>
    <mergeCell ref="A27:D27"/>
    <mergeCell ref="A28:D28"/>
    <mergeCell ref="A29:D29"/>
    <mergeCell ref="B31:L31"/>
    <mergeCell ref="B32:L33"/>
    <mergeCell ref="B34:L34"/>
    <mergeCell ref="A26:D26"/>
    <mergeCell ref="A15:D15"/>
    <mergeCell ref="A16:D16"/>
    <mergeCell ref="A17:D17"/>
    <mergeCell ref="A18:D18"/>
    <mergeCell ref="A19:D19"/>
    <mergeCell ref="A20:D20"/>
    <mergeCell ref="A21:D21"/>
    <mergeCell ref="A22:D22"/>
    <mergeCell ref="A23:D23"/>
    <mergeCell ref="A24:D24"/>
    <mergeCell ref="A25:D25"/>
    <mergeCell ref="J8:J9"/>
    <mergeCell ref="K8:K9"/>
    <mergeCell ref="A11:D11"/>
    <mergeCell ref="A12:D12"/>
    <mergeCell ref="A13:D13"/>
    <mergeCell ref="A14:D14"/>
    <mergeCell ref="A2:I2"/>
    <mergeCell ref="A3:I3"/>
    <mergeCell ref="A4:I4"/>
    <mergeCell ref="A5:I5"/>
    <mergeCell ref="A8:D9"/>
    <mergeCell ref="E8:E9"/>
    <mergeCell ref="F8:F9"/>
    <mergeCell ref="G8:G9"/>
    <mergeCell ref="H8:H9"/>
    <mergeCell ref="I8:I9"/>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6.xml><?xml version="1.0" encoding="utf-8"?>
<worksheet xmlns="http://schemas.openxmlformats.org/spreadsheetml/2006/main" xmlns:r="http://schemas.openxmlformats.org/officeDocument/2006/relationships">
  <dimension ref="A2:N43"/>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0.16015625" style="0" customWidth="1"/>
    <col min="5" max="5" width="13.83203125" style="2" customWidth="1"/>
    <col min="6" max="6" width="13.5" style="2" customWidth="1"/>
    <col min="7" max="7" width="14.66015625" style="2" customWidth="1"/>
    <col min="8" max="8" width="16.83203125" style="2" customWidth="1"/>
    <col min="9" max="9" width="3.66015625" style="2" customWidth="1"/>
    <col min="10" max="10" width="10" style="2" customWidth="1"/>
    <col min="11" max="11" width="3.5" style="2" customWidth="1"/>
    <col min="12" max="12" width="12.5" style="2" customWidth="1"/>
    <col min="13" max="16384" width="0" style="0" hidden="1" customWidth="1"/>
  </cols>
  <sheetData>
    <row r="1" ht="15.75" customHeight="1"/>
    <row r="2" spans="1:13" ht="12.75">
      <c r="A2" s="212" t="s">
        <v>312</v>
      </c>
      <c r="B2" s="213"/>
      <c r="C2" s="213"/>
      <c r="D2" s="213"/>
      <c r="E2" s="213"/>
      <c r="F2" s="213"/>
      <c r="G2" s="213"/>
      <c r="H2" s="213"/>
      <c r="I2" s="213"/>
      <c r="J2" s="213"/>
      <c r="K2" s="260" t="s">
        <v>327</v>
      </c>
      <c r="L2" s="260"/>
      <c r="M2" t="s">
        <v>2</v>
      </c>
    </row>
    <row r="3" spans="1:14" ht="12.75" customHeight="1">
      <c r="A3" s="212" t="s">
        <v>314</v>
      </c>
      <c r="B3" s="213"/>
      <c r="C3" s="213"/>
      <c r="D3" s="213"/>
      <c r="E3" s="213"/>
      <c r="F3" s="213"/>
      <c r="G3" s="213"/>
      <c r="H3" s="213"/>
      <c r="I3" s="213"/>
      <c r="J3" s="213"/>
      <c r="K3" s="3"/>
      <c r="N3" s="9"/>
    </row>
    <row r="4" spans="1:14" ht="12.75" customHeight="1">
      <c r="A4" s="212" t="s">
        <v>115</v>
      </c>
      <c r="B4" s="238"/>
      <c r="C4" s="238"/>
      <c r="D4" s="238"/>
      <c r="E4" s="238"/>
      <c r="F4" s="238"/>
      <c r="G4" s="238"/>
      <c r="H4" s="238"/>
      <c r="I4" s="238"/>
      <c r="J4" s="238"/>
      <c r="K4" s="1"/>
      <c r="N4" s="9"/>
    </row>
    <row r="5" spans="1:14" ht="11.25">
      <c r="A5" s="10"/>
      <c r="B5" s="10"/>
      <c r="C5" s="10"/>
      <c r="D5" s="10"/>
      <c r="E5" s="11"/>
      <c r="F5" s="11"/>
      <c r="G5" s="11"/>
      <c r="H5" s="11"/>
      <c r="I5" s="11"/>
      <c r="J5" s="11"/>
      <c r="K5" s="11"/>
      <c r="L5" s="28"/>
      <c r="N5" s="9"/>
    </row>
    <row r="6" ht="1.5" customHeight="1"/>
    <row r="7" spans="1:12" ht="11.25" customHeight="1">
      <c r="A7" s="250" t="s">
        <v>315</v>
      </c>
      <c r="B7" s="270"/>
      <c r="C7" s="270"/>
      <c r="D7" s="270"/>
      <c r="E7" s="19" t="s">
        <v>316</v>
      </c>
      <c r="F7" s="19" t="s">
        <v>317</v>
      </c>
      <c r="G7" s="19" t="s">
        <v>318</v>
      </c>
      <c r="H7" s="19" t="s">
        <v>319</v>
      </c>
      <c r="I7" s="19"/>
      <c r="J7" s="19" t="s">
        <v>320</v>
      </c>
      <c r="K7" s="19"/>
      <c r="L7" s="26" t="s">
        <v>321</v>
      </c>
    </row>
    <row r="8" spans="1:12" ht="1.5" customHeight="1">
      <c r="A8" s="27"/>
      <c r="B8" s="27"/>
      <c r="C8" s="27"/>
      <c r="D8" s="27"/>
      <c r="E8" s="28"/>
      <c r="F8" s="28"/>
      <c r="G8" s="28"/>
      <c r="H8" s="28"/>
      <c r="I8" s="28"/>
      <c r="J8" s="28"/>
      <c r="K8" s="28"/>
      <c r="L8" s="28"/>
    </row>
    <row r="9" spans="1:12" ht="23.25" customHeight="1">
      <c r="A9" s="244" t="s">
        <v>8</v>
      </c>
      <c r="B9" s="245"/>
      <c r="C9" s="245"/>
      <c r="D9" s="245"/>
      <c r="E9" s="30">
        <f>SUM(E10:E15)</f>
        <v>907</v>
      </c>
      <c r="F9" s="30">
        <f>SUM(F10:F15)</f>
        <v>7122</v>
      </c>
      <c r="G9" s="30">
        <f>SUM(G10:G15)</f>
        <v>52</v>
      </c>
      <c r="H9" s="30">
        <f>SUM(H10:H15)</f>
        <v>223</v>
      </c>
      <c r="I9" s="72" t="s">
        <v>44</v>
      </c>
      <c r="J9" s="30">
        <f>SUM(J10:J15)</f>
        <v>345</v>
      </c>
      <c r="K9" s="72" t="s">
        <v>44</v>
      </c>
      <c r="L9" s="30" t="s">
        <v>190</v>
      </c>
    </row>
    <row r="10" spans="1:12" ht="23.25" customHeight="1">
      <c r="A10" s="285" t="s">
        <v>170</v>
      </c>
      <c r="B10" s="285"/>
      <c r="C10" s="285"/>
      <c r="D10" s="285"/>
      <c r="E10" s="71">
        <v>292</v>
      </c>
      <c r="F10" s="71">
        <v>1122</v>
      </c>
      <c r="G10" s="71">
        <v>0</v>
      </c>
      <c r="H10" s="71">
        <v>0</v>
      </c>
      <c r="I10" s="71"/>
      <c r="J10" s="71">
        <v>0</v>
      </c>
      <c r="K10" s="71"/>
      <c r="L10" s="71" t="s">
        <v>190</v>
      </c>
    </row>
    <row r="11" spans="1:12" ht="17.25" customHeight="1">
      <c r="A11" s="311" t="s">
        <v>12</v>
      </c>
      <c r="B11" s="310"/>
      <c r="C11" s="310"/>
      <c r="D11" s="310"/>
      <c r="E11" s="71">
        <v>335</v>
      </c>
      <c r="F11" s="71">
        <v>3230</v>
      </c>
      <c r="G11" s="71">
        <v>0</v>
      </c>
      <c r="H11" s="71">
        <v>0</v>
      </c>
      <c r="I11" s="71"/>
      <c r="J11" s="71">
        <v>0</v>
      </c>
      <c r="K11" s="71"/>
      <c r="L11" s="71" t="s">
        <v>190</v>
      </c>
    </row>
    <row r="12" spans="1:12" ht="17.25" customHeight="1">
      <c r="A12" s="247" t="s">
        <v>13</v>
      </c>
      <c r="B12" s="246"/>
      <c r="C12" s="246"/>
      <c r="D12" s="246"/>
      <c r="E12" s="71">
        <v>161</v>
      </c>
      <c r="F12" s="71">
        <v>1338</v>
      </c>
      <c r="G12" s="71">
        <v>29</v>
      </c>
      <c r="H12" s="71">
        <v>118</v>
      </c>
      <c r="I12" s="71"/>
      <c r="J12" s="71">
        <v>241</v>
      </c>
      <c r="K12" s="71"/>
      <c r="L12" s="71" t="s">
        <v>190</v>
      </c>
    </row>
    <row r="13" spans="1:12" ht="17.25" customHeight="1">
      <c r="A13" s="342" t="s">
        <v>175</v>
      </c>
      <c r="B13" s="343"/>
      <c r="C13" s="343"/>
      <c r="D13" s="343"/>
      <c r="E13" s="71">
        <v>66</v>
      </c>
      <c r="F13" s="71">
        <v>442</v>
      </c>
      <c r="G13" s="71">
        <v>10</v>
      </c>
      <c r="H13" s="71">
        <v>59</v>
      </c>
      <c r="I13" s="71"/>
      <c r="J13" s="71">
        <v>45</v>
      </c>
      <c r="K13" s="71"/>
      <c r="L13" s="71" t="s">
        <v>190</v>
      </c>
    </row>
    <row r="14" spans="1:12" ht="28.5" customHeight="1">
      <c r="A14" s="342" t="s">
        <v>177</v>
      </c>
      <c r="B14" s="343"/>
      <c r="C14" s="343"/>
      <c r="D14" s="343"/>
      <c r="E14" s="71">
        <v>29</v>
      </c>
      <c r="F14" s="71">
        <v>373</v>
      </c>
      <c r="G14" s="71">
        <v>5</v>
      </c>
      <c r="H14" s="71">
        <v>46</v>
      </c>
      <c r="I14" s="71"/>
      <c r="J14" s="71">
        <v>59</v>
      </c>
      <c r="K14" s="71"/>
      <c r="L14" s="71" t="s">
        <v>190</v>
      </c>
    </row>
    <row r="15" spans="1:12" ht="39.75" customHeight="1">
      <c r="A15" s="310" t="s">
        <v>322</v>
      </c>
      <c r="B15" s="246"/>
      <c r="C15" s="246"/>
      <c r="D15" s="246"/>
      <c r="E15" s="71">
        <v>24</v>
      </c>
      <c r="F15" s="71">
        <v>617</v>
      </c>
      <c r="G15" s="71">
        <v>8</v>
      </c>
      <c r="H15" s="71" t="s">
        <v>190</v>
      </c>
      <c r="I15" s="71"/>
      <c r="J15" s="71" t="s">
        <v>190</v>
      </c>
      <c r="K15" s="71"/>
      <c r="L15" s="71" t="s">
        <v>190</v>
      </c>
    </row>
    <row r="16" spans="1:12" ht="17.25" customHeight="1">
      <c r="A16" s="220"/>
      <c r="B16" s="220"/>
      <c r="C16" s="220"/>
      <c r="D16" s="220"/>
      <c r="E16" s="28"/>
      <c r="F16" s="28"/>
      <c r="G16" s="28"/>
      <c r="H16" s="28"/>
      <c r="I16" s="28"/>
      <c r="J16" s="28"/>
      <c r="K16" s="28"/>
      <c r="L16" s="28"/>
    </row>
    <row r="17" spans="1:4" ht="11.25" customHeight="1">
      <c r="A17" s="6"/>
      <c r="B17" s="6"/>
      <c r="C17" s="6"/>
      <c r="D17" s="6"/>
    </row>
    <row r="18" spans="1:12" ht="11.25">
      <c r="A18" s="53" t="s">
        <v>45</v>
      </c>
      <c r="B18" s="6"/>
      <c r="C18" s="341" t="s">
        <v>323</v>
      </c>
      <c r="D18" s="341"/>
      <c r="E18" s="341"/>
      <c r="F18" s="341"/>
      <c r="G18" s="341"/>
      <c r="H18" s="341"/>
      <c r="I18" s="341"/>
      <c r="J18" s="341"/>
      <c r="K18" s="341"/>
      <c r="L18" s="341"/>
    </row>
    <row r="19" spans="1:12" ht="11.25">
      <c r="A19" s="6"/>
      <c r="B19" s="6"/>
      <c r="C19" s="341"/>
      <c r="D19" s="341"/>
      <c r="E19" s="341"/>
      <c r="F19" s="341"/>
      <c r="G19" s="341"/>
      <c r="H19" s="341"/>
      <c r="I19" s="341"/>
      <c r="J19" s="341"/>
      <c r="K19" s="341"/>
      <c r="L19" s="341"/>
    </row>
    <row r="20" spans="1:12" ht="11.25">
      <c r="A20" s="53" t="s">
        <v>44</v>
      </c>
      <c r="B20" s="1" t="s">
        <v>324</v>
      </c>
      <c r="C20" s="136"/>
      <c r="D20" s="136"/>
      <c r="E20" s="136"/>
      <c r="F20" s="136"/>
      <c r="G20" s="136"/>
      <c r="H20" s="136"/>
      <c r="I20" s="136"/>
      <c r="J20" s="136"/>
      <c r="K20" s="136"/>
      <c r="L20" s="136"/>
    </row>
    <row r="21" spans="1:12" ht="11.25">
      <c r="A21" s="6" t="s">
        <v>42</v>
      </c>
      <c r="B21" s="238" t="s">
        <v>325</v>
      </c>
      <c r="C21" s="238"/>
      <c r="D21" s="238"/>
      <c r="E21" s="238"/>
      <c r="F21" s="238"/>
      <c r="G21" s="238"/>
      <c r="H21" s="238"/>
      <c r="I21" s="238"/>
      <c r="J21" s="238"/>
      <c r="K21" s="238"/>
      <c r="L21" s="238"/>
    </row>
    <row r="22" spans="1:12" ht="11.25">
      <c r="A22" s="53" t="s">
        <v>50</v>
      </c>
      <c r="B22" s="6"/>
      <c r="C22" s="6"/>
      <c r="D22" s="238" t="s">
        <v>133</v>
      </c>
      <c r="E22" s="238"/>
      <c r="F22" s="238"/>
      <c r="G22" s="238"/>
      <c r="H22" s="238"/>
      <c r="I22" s="238"/>
      <c r="J22" s="238"/>
      <c r="K22" s="238"/>
      <c r="L22" s="238"/>
    </row>
    <row r="23" ht="11.25" hidden="1">
      <c r="A23" s="6" t="s">
        <v>2</v>
      </c>
    </row>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spans="2:14" ht="11.25" hidden="1">
      <c r="B43" s="2"/>
      <c r="C43" s="2"/>
      <c r="D43" s="2"/>
      <c r="M43" s="2"/>
      <c r="N43" s="2"/>
    </row>
  </sheetData>
  <sheetProtection/>
  <mergeCells count="16">
    <mergeCell ref="K2:L2"/>
    <mergeCell ref="C18:L19"/>
    <mergeCell ref="B21:L21"/>
    <mergeCell ref="D22:L22"/>
    <mergeCell ref="A11:D11"/>
    <mergeCell ref="A12:D12"/>
    <mergeCell ref="A13:D13"/>
    <mergeCell ref="A14:D14"/>
    <mergeCell ref="A15:D15"/>
    <mergeCell ref="A16:D16"/>
    <mergeCell ref="A10:D10"/>
    <mergeCell ref="A2:J2"/>
    <mergeCell ref="A3:J3"/>
    <mergeCell ref="A4:J4"/>
    <mergeCell ref="A7:D7"/>
    <mergeCell ref="A9:D9"/>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7.xml><?xml version="1.0" encoding="utf-8"?>
<worksheet xmlns="http://schemas.openxmlformats.org/spreadsheetml/2006/main" xmlns:r="http://schemas.openxmlformats.org/officeDocument/2006/relationships">
  <dimension ref="A2:L49"/>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5" style="0" customWidth="1"/>
    <col min="5" max="5" width="13.66015625" style="2" customWidth="1"/>
    <col min="6" max="6" width="11" style="2" customWidth="1"/>
    <col min="7" max="7" width="15.33203125" style="2" customWidth="1"/>
    <col min="8" max="8" width="16.83203125" style="2" customWidth="1"/>
    <col min="9" max="10" width="13.66015625" style="2" customWidth="1"/>
    <col min="11" max="16384" width="0" style="0" hidden="1" customWidth="1"/>
  </cols>
  <sheetData>
    <row r="1" ht="15.75" customHeight="1"/>
    <row r="2" spans="1:11" ht="12.75">
      <c r="A2" s="212" t="s">
        <v>326</v>
      </c>
      <c r="B2" s="213"/>
      <c r="C2" s="213"/>
      <c r="D2" s="213"/>
      <c r="E2" s="213"/>
      <c r="F2" s="213"/>
      <c r="G2" s="213"/>
      <c r="H2" s="213"/>
      <c r="I2" s="213"/>
      <c r="J2" s="208" t="s">
        <v>330</v>
      </c>
      <c r="K2" t="s">
        <v>2</v>
      </c>
    </row>
    <row r="3" spans="1:12" ht="12.75" customHeight="1">
      <c r="A3" s="212" t="s">
        <v>328</v>
      </c>
      <c r="B3" s="213"/>
      <c r="C3" s="213"/>
      <c r="D3" s="213"/>
      <c r="E3" s="213"/>
      <c r="F3" s="213"/>
      <c r="G3" s="213"/>
      <c r="H3" s="213"/>
      <c r="I3" s="213"/>
      <c r="L3" s="9"/>
    </row>
    <row r="4" spans="1:12" ht="12.75" customHeight="1">
      <c r="A4" s="212" t="s">
        <v>115</v>
      </c>
      <c r="B4" s="213"/>
      <c r="C4" s="213"/>
      <c r="D4" s="213"/>
      <c r="E4" s="213"/>
      <c r="F4" s="213"/>
      <c r="G4" s="213"/>
      <c r="H4" s="213"/>
      <c r="I4" s="213"/>
      <c r="L4" s="9"/>
    </row>
    <row r="5" spans="1:12" ht="11.25">
      <c r="A5" s="10"/>
      <c r="B5" s="10"/>
      <c r="C5" s="10"/>
      <c r="D5" s="10"/>
      <c r="E5" s="11"/>
      <c r="F5" s="11"/>
      <c r="G5" s="11"/>
      <c r="H5" s="11"/>
      <c r="I5" s="11"/>
      <c r="J5" s="28"/>
      <c r="L5" s="9"/>
    </row>
    <row r="6" ht="1.5" customHeight="1"/>
    <row r="7" spans="1:10" ht="11.25" customHeight="1">
      <c r="A7" s="250" t="s">
        <v>73</v>
      </c>
      <c r="B7" s="270"/>
      <c r="C7" s="270"/>
      <c r="D7" s="270"/>
      <c r="E7" s="19" t="s">
        <v>316</v>
      </c>
      <c r="F7" s="19" t="s">
        <v>317</v>
      </c>
      <c r="G7" s="19" t="s">
        <v>318</v>
      </c>
      <c r="H7" s="19" t="s">
        <v>319</v>
      </c>
      <c r="I7" s="19" t="s">
        <v>320</v>
      </c>
      <c r="J7" s="26" t="s">
        <v>321</v>
      </c>
    </row>
    <row r="8" spans="1:10" ht="1.5" customHeight="1">
      <c r="A8" s="27"/>
      <c r="B8" s="27"/>
      <c r="C8" s="27"/>
      <c r="D8" s="27"/>
      <c r="E8" s="28"/>
      <c r="F8" s="28"/>
      <c r="G8" s="28"/>
      <c r="H8" s="28"/>
      <c r="I8" s="28"/>
      <c r="J8" s="28"/>
    </row>
    <row r="9" spans="1:10" ht="23.25" customHeight="1">
      <c r="A9" s="244" t="s">
        <v>77</v>
      </c>
      <c r="B9" s="245"/>
      <c r="C9" s="245"/>
      <c r="D9" s="245"/>
      <c r="E9" s="30">
        <f>(E10+E11+E12+E13+E14)</f>
        <v>907</v>
      </c>
      <c r="F9" s="30">
        <f>(F10+F11+F12+F13+F14)</f>
        <v>7122</v>
      </c>
      <c r="G9" s="30">
        <f>(G10+G11+G12+G13+G14)</f>
        <v>52</v>
      </c>
      <c r="H9" s="30">
        <f>(H10+H11+H12+H13+H14)</f>
        <v>223</v>
      </c>
      <c r="I9" s="30">
        <f>(I10+I11+I12+I13+I14)</f>
        <v>345</v>
      </c>
      <c r="J9" s="30" t="s">
        <v>190</v>
      </c>
    </row>
    <row r="10" spans="1:10" ht="23.25" customHeight="1">
      <c r="A10" s="305" t="s">
        <v>78</v>
      </c>
      <c r="B10" s="305"/>
      <c r="C10" s="305"/>
      <c r="D10" s="305"/>
      <c r="E10" s="71">
        <v>123</v>
      </c>
      <c r="F10" s="71">
        <v>808</v>
      </c>
      <c r="G10" s="71">
        <v>11</v>
      </c>
      <c r="H10" s="71">
        <v>24</v>
      </c>
      <c r="I10" s="71">
        <v>50</v>
      </c>
      <c r="J10" s="71" t="s">
        <v>190</v>
      </c>
    </row>
    <row r="11" spans="1:10" ht="17.25" customHeight="1">
      <c r="A11" s="305" t="s">
        <v>79</v>
      </c>
      <c r="B11" s="305"/>
      <c r="C11" s="305"/>
      <c r="D11" s="305"/>
      <c r="E11" s="71">
        <v>350</v>
      </c>
      <c r="F11" s="71">
        <v>2805</v>
      </c>
      <c r="G11" s="71">
        <v>24</v>
      </c>
      <c r="H11" s="71">
        <v>101</v>
      </c>
      <c r="I11" s="71">
        <v>148</v>
      </c>
      <c r="J11" s="71" t="s">
        <v>190</v>
      </c>
    </row>
    <row r="12" spans="1:10" ht="17.25" customHeight="1">
      <c r="A12" s="238" t="s">
        <v>80</v>
      </c>
      <c r="B12" s="238"/>
      <c r="C12" s="238"/>
      <c r="D12" s="238"/>
      <c r="E12" s="71">
        <v>27</v>
      </c>
      <c r="F12" s="71">
        <v>173</v>
      </c>
      <c r="G12" s="71">
        <v>3</v>
      </c>
      <c r="H12" s="71">
        <v>5</v>
      </c>
      <c r="I12" s="71">
        <v>14</v>
      </c>
      <c r="J12" s="71" t="s">
        <v>190</v>
      </c>
    </row>
    <row r="13" spans="1:10" ht="17.25" customHeight="1">
      <c r="A13" s="238" t="s">
        <v>81</v>
      </c>
      <c r="B13" s="238"/>
      <c r="C13" s="238"/>
      <c r="D13" s="238"/>
      <c r="E13" s="71">
        <v>280</v>
      </c>
      <c r="F13" s="71">
        <v>2608</v>
      </c>
      <c r="G13" s="71">
        <v>7</v>
      </c>
      <c r="H13" s="71">
        <v>78</v>
      </c>
      <c r="I13" s="71">
        <v>106</v>
      </c>
      <c r="J13" s="71" t="s">
        <v>190</v>
      </c>
    </row>
    <row r="14" spans="1:10" ht="17.25" customHeight="1">
      <c r="A14" s="305" t="s">
        <v>82</v>
      </c>
      <c r="B14" s="305"/>
      <c r="C14" s="305"/>
      <c r="D14" s="305"/>
      <c r="E14" s="71">
        <v>127</v>
      </c>
      <c r="F14" s="71">
        <v>728</v>
      </c>
      <c r="G14" s="71">
        <v>7</v>
      </c>
      <c r="H14" s="71">
        <v>15</v>
      </c>
      <c r="I14" s="71">
        <v>27</v>
      </c>
      <c r="J14" s="71" t="s">
        <v>190</v>
      </c>
    </row>
    <row r="15" spans="1:10" ht="17.25" customHeight="1">
      <c r="A15" s="220"/>
      <c r="B15" s="220"/>
      <c r="C15" s="220"/>
      <c r="D15" s="220"/>
      <c r="E15" s="28"/>
      <c r="F15" s="28"/>
      <c r="G15" s="28"/>
      <c r="H15" s="28"/>
      <c r="I15" s="28"/>
      <c r="J15" s="28"/>
    </row>
    <row r="16" spans="1:4" ht="11.25" customHeight="1">
      <c r="A16" s="6"/>
      <c r="B16" s="6"/>
      <c r="C16" s="6"/>
      <c r="D16" s="6"/>
    </row>
    <row r="17" spans="1:10" ht="11.25">
      <c r="A17" s="53" t="s">
        <v>45</v>
      </c>
      <c r="B17" s="6"/>
      <c r="C17" s="341" t="s">
        <v>323</v>
      </c>
      <c r="D17" s="341"/>
      <c r="E17" s="341"/>
      <c r="F17" s="341"/>
      <c r="G17" s="341"/>
      <c r="H17" s="341"/>
      <c r="I17" s="341"/>
      <c r="J17" s="341"/>
    </row>
    <row r="18" spans="1:10" ht="11.25">
      <c r="A18" s="6"/>
      <c r="B18" s="6"/>
      <c r="C18" s="341"/>
      <c r="D18" s="341"/>
      <c r="E18" s="341"/>
      <c r="F18" s="341"/>
      <c r="G18" s="341"/>
      <c r="H18" s="341"/>
      <c r="I18" s="341"/>
      <c r="J18" s="341"/>
    </row>
    <row r="19" spans="1:10" ht="11.25">
      <c r="A19" s="53" t="s">
        <v>50</v>
      </c>
      <c r="B19" s="6"/>
      <c r="C19" s="6"/>
      <c r="D19" s="246" t="s">
        <v>133</v>
      </c>
      <c r="E19" s="246"/>
      <c r="F19" s="246"/>
      <c r="G19" s="246"/>
      <c r="H19" s="246"/>
      <c r="I19" s="246"/>
      <c r="J19" s="246"/>
    </row>
    <row r="20" ht="11.25" hidden="1">
      <c r="A20" s="6" t="s">
        <v>2</v>
      </c>
    </row>
    <row r="21" ht="11.25" hidden="1"/>
    <row r="22" ht="11.25" hidden="1"/>
    <row r="23" ht="11.25" hidden="1"/>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ht="11.25" hidden="1"/>
    <row r="49" spans="2:12" ht="11.25" hidden="1">
      <c r="B49" s="2"/>
      <c r="C49" s="2"/>
      <c r="D49" s="2"/>
      <c r="K49" s="2"/>
      <c r="L49" s="2"/>
    </row>
  </sheetData>
  <sheetProtection/>
  <mergeCells count="13">
    <mergeCell ref="D19:J19"/>
    <mergeCell ref="A11:D11"/>
    <mergeCell ref="A12:D12"/>
    <mergeCell ref="A13:D13"/>
    <mergeCell ref="A14:D14"/>
    <mergeCell ref="A15:D15"/>
    <mergeCell ref="C17:J18"/>
    <mergeCell ref="A10:D10"/>
    <mergeCell ref="A2:I2"/>
    <mergeCell ref="A3:I3"/>
    <mergeCell ref="A4:I4"/>
    <mergeCell ref="A7:D7"/>
    <mergeCell ref="A9:D9"/>
  </mergeCells>
  <hyperlinks>
    <hyperlink ref="J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28.xml><?xml version="1.0" encoding="utf-8"?>
<worksheet xmlns="http://schemas.openxmlformats.org/spreadsheetml/2006/main" xmlns:r="http://schemas.openxmlformats.org/officeDocument/2006/relationships">
  <dimension ref="A2:M48"/>
  <sheetViews>
    <sheetView showGridLines="0" showRowColHeaders="0" zoomScalePageLayoutView="0" workbookViewId="0" topLeftCell="A1">
      <pane xSplit="4" ySplit="7" topLeftCell="E8" activePane="bottomRight" state="frozen"/>
      <selection pane="topLeft" activeCell="A1" sqref="A1"/>
      <selection pane="topRight" activeCell="E1" sqref="E1"/>
      <selection pane="bottomLeft" activeCell="A7" sqref="A7"/>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8.83203125" style="0" customWidth="1"/>
    <col min="5" max="5" width="17.83203125" style="0" customWidth="1"/>
    <col min="6" max="8" width="20.66015625" style="0" customWidth="1"/>
    <col min="9" max="9" width="0" style="0" hidden="1" customWidth="1"/>
    <col min="10" max="10" width="10.16015625" style="0" hidden="1" customWidth="1"/>
    <col min="11" max="16384" width="0" style="0" hidden="1" customWidth="1"/>
  </cols>
  <sheetData>
    <row r="1" ht="15.75" customHeight="1"/>
    <row r="2" spans="1:9" ht="12.75">
      <c r="A2" s="212" t="s">
        <v>329</v>
      </c>
      <c r="B2" s="213"/>
      <c r="C2" s="213"/>
      <c r="D2" s="213"/>
      <c r="E2" s="213"/>
      <c r="F2" s="213"/>
      <c r="G2" s="213"/>
      <c r="H2" s="209" t="s">
        <v>343</v>
      </c>
      <c r="I2" t="s">
        <v>2</v>
      </c>
    </row>
    <row r="3" spans="1:10" ht="12.75" customHeight="1">
      <c r="A3" s="212" t="s">
        <v>331</v>
      </c>
      <c r="B3" s="213"/>
      <c r="C3" s="213"/>
      <c r="D3" s="213"/>
      <c r="E3" s="213"/>
      <c r="F3" s="213"/>
      <c r="G3" s="213"/>
      <c r="J3" s="9"/>
    </row>
    <row r="4" spans="1:10" ht="11.25" customHeight="1">
      <c r="A4" s="10"/>
      <c r="B4" s="10"/>
      <c r="C4" s="10"/>
      <c r="D4" s="10"/>
      <c r="E4" s="10"/>
      <c r="F4" s="10"/>
      <c r="G4" s="10"/>
      <c r="H4" s="10"/>
      <c r="J4" s="9"/>
    </row>
    <row r="5" ht="1.5" customHeight="1"/>
    <row r="6" spans="1:8" ht="11.25">
      <c r="A6" s="280" t="s">
        <v>332</v>
      </c>
      <c r="B6" s="268"/>
      <c r="C6" s="268"/>
      <c r="D6" s="268"/>
      <c r="E6" s="137">
        <v>2011</v>
      </c>
      <c r="F6" s="137">
        <v>2012</v>
      </c>
      <c r="G6" s="137">
        <v>2013</v>
      </c>
      <c r="H6" s="137">
        <v>2014</v>
      </c>
    </row>
    <row r="7" spans="1:8" ht="1.5" customHeight="1">
      <c r="A7" s="27"/>
      <c r="B7" s="27"/>
      <c r="C7" s="27"/>
      <c r="D7" s="27"/>
      <c r="E7" s="27"/>
      <c r="F7" s="27"/>
      <c r="G7" s="27"/>
      <c r="H7" s="27"/>
    </row>
    <row r="8" spans="1:10" ht="23.25" customHeight="1">
      <c r="A8" s="345" t="s">
        <v>333</v>
      </c>
      <c r="B8" s="238"/>
      <c r="C8" s="238"/>
      <c r="D8" s="238"/>
      <c r="E8" s="6">
        <v>274</v>
      </c>
      <c r="F8" s="6">
        <v>335</v>
      </c>
      <c r="G8" s="6">
        <v>360</v>
      </c>
      <c r="H8" s="6">
        <v>407</v>
      </c>
      <c r="J8" s="138"/>
    </row>
    <row r="9" spans="1:8" ht="17.25" customHeight="1">
      <c r="A9" s="346" t="s">
        <v>334</v>
      </c>
      <c r="B9" s="347"/>
      <c r="C9" s="347"/>
      <c r="D9" s="347"/>
      <c r="E9" s="6">
        <v>110</v>
      </c>
      <c r="F9" s="6">
        <v>166</v>
      </c>
      <c r="G9" s="6">
        <v>194</v>
      </c>
      <c r="H9" s="6">
        <v>214</v>
      </c>
    </row>
    <row r="10" spans="1:8" ht="51" customHeight="1">
      <c r="A10" s="344" t="s">
        <v>335</v>
      </c>
      <c r="B10" s="238"/>
      <c r="C10" s="238"/>
      <c r="D10" s="238"/>
      <c r="E10" s="139">
        <v>0</v>
      </c>
      <c r="F10" s="110">
        <v>35.9</v>
      </c>
      <c r="G10" s="110">
        <v>0.72</v>
      </c>
      <c r="H10" s="110">
        <v>20</v>
      </c>
    </row>
    <row r="11" spans="1:8" ht="17.25" customHeight="1">
      <c r="A11" s="346" t="s">
        <v>336</v>
      </c>
      <c r="B11" s="238"/>
      <c r="C11" s="238"/>
      <c r="D11" s="238"/>
      <c r="E11" s="140">
        <v>2</v>
      </c>
      <c r="F11" s="141">
        <v>0</v>
      </c>
      <c r="G11" s="141">
        <v>0</v>
      </c>
      <c r="H11" s="141">
        <v>4</v>
      </c>
    </row>
    <row r="12" spans="1:8" ht="17.25" customHeight="1">
      <c r="A12" s="349"/>
      <c r="B12" s="349"/>
      <c r="C12" s="349"/>
      <c r="D12" s="349"/>
      <c r="E12" s="142"/>
      <c r="F12" s="142"/>
      <c r="G12" s="142"/>
      <c r="H12" s="142"/>
    </row>
    <row r="13" spans="1:8" ht="11.25">
      <c r="A13" s="131"/>
      <c r="B13" s="131"/>
      <c r="C13" s="131"/>
      <c r="D13" s="131"/>
      <c r="E13" s="131"/>
      <c r="F13" s="131"/>
      <c r="G13" s="131"/>
      <c r="H13" s="42"/>
    </row>
    <row r="14" spans="1:8" ht="11.25">
      <c r="A14" s="130" t="s">
        <v>44</v>
      </c>
      <c r="B14" s="350" t="s">
        <v>337</v>
      </c>
      <c r="C14" s="246"/>
      <c r="D14" s="246"/>
      <c r="E14" s="246"/>
      <c r="F14" s="246"/>
      <c r="G14" s="246"/>
      <c r="H14" s="246"/>
    </row>
    <row r="15" spans="1:8" ht="11.25" customHeight="1">
      <c r="A15" s="87" t="s">
        <v>42</v>
      </c>
      <c r="B15" s="251" t="s">
        <v>338</v>
      </c>
      <c r="C15" s="351"/>
      <c r="D15" s="351"/>
      <c r="E15" s="351"/>
      <c r="F15" s="351"/>
      <c r="G15" s="351"/>
      <c r="H15" s="351"/>
    </row>
    <row r="16" spans="1:8" ht="11.25">
      <c r="A16" s="87"/>
      <c r="B16" s="351"/>
      <c r="C16" s="351"/>
      <c r="D16" s="351"/>
      <c r="E16" s="351"/>
      <c r="F16" s="351"/>
      <c r="G16" s="351"/>
      <c r="H16" s="351"/>
    </row>
    <row r="17" spans="1:8" ht="11.25">
      <c r="A17" s="87"/>
      <c r="B17" s="351"/>
      <c r="C17" s="351"/>
      <c r="D17" s="351"/>
      <c r="E17" s="351"/>
      <c r="F17" s="351"/>
      <c r="G17" s="351"/>
      <c r="H17" s="351"/>
    </row>
    <row r="18" spans="1:8" ht="11.25" customHeight="1">
      <c r="A18" s="87" t="s">
        <v>20</v>
      </c>
      <c r="B18" s="251" t="s">
        <v>339</v>
      </c>
      <c r="C18" s="351"/>
      <c r="D18" s="351"/>
      <c r="E18" s="351"/>
      <c r="F18" s="351"/>
      <c r="G18" s="351"/>
      <c r="H18" s="351"/>
    </row>
    <row r="19" spans="1:8" ht="11.25">
      <c r="A19" s="87"/>
      <c r="B19" s="351"/>
      <c r="C19" s="351"/>
      <c r="D19" s="351"/>
      <c r="E19" s="351"/>
      <c r="F19" s="351"/>
      <c r="G19" s="351"/>
      <c r="H19" s="351"/>
    </row>
    <row r="20" spans="1:8" ht="11.25">
      <c r="A20" s="87"/>
      <c r="B20" s="351"/>
      <c r="C20" s="351"/>
      <c r="D20" s="351"/>
      <c r="E20" s="351"/>
      <c r="F20" s="351"/>
      <c r="G20" s="351"/>
      <c r="H20" s="351"/>
    </row>
    <row r="21" spans="1:8" ht="11.25">
      <c r="A21" s="87"/>
      <c r="B21" s="351"/>
      <c r="C21" s="351"/>
      <c r="D21" s="351"/>
      <c r="E21" s="351"/>
      <c r="F21" s="351"/>
      <c r="G21" s="351"/>
      <c r="H21" s="351"/>
    </row>
    <row r="22" spans="1:8" ht="11.25">
      <c r="A22" s="247" t="s">
        <v>50</v>
      </c>
      <c r="B22" s="248"/>
      <c r="C22" s="248"/>
      <c r="D22" s="246" t="s">
        <v>340</v>
      </c>
      <c r="E22" s="246"/>
      <c r="F22" s="246"/>
      <c r="G22" s="246"/>
      <c r="H22" s="246"/>
    </row>
    <row r="23" spans="1:8" ht="11.25">
      <c r="A23" s="53"/>
      <c r="B23" s="40"/>
      <c r="C23" s="40"/>
      <c r="D23" s="348" t="s">
        <v>341</v>
      </c>
      <c r="E23" s="348"/>
      <c r="F23" s="348"/>
      <c r="G23" s="348"/>
      <c r="H23" s="348"/>
    </row>
    <row r="24" ht="11.25" hidden="1">
      <c r="A24" t="s">
        <v>2</v>
      </c>
    </row>
    <row r="25" ht="11.25" hidden="1">
      <c r="D25" t="s">
        <v>6</v>
      </c>
    </row>
    <row r="26" ht="11.25" hidden="1"/>
    <row r="27" ht="11.25" hidden="1"/>
    <row r="28" ht="11.25" hidden="1"/>
    <row r="29" ht="11.25" hidden="1"/>
    <row r="30" ht="11.25" hidden="1"/>
    <row r="31" ht="11.25" hidden="1"/>
    <row r="32" ht="11.25" hidden="1"/>
    <row r="33" ht="11.25" hidden="1"/>
    <row r="34" ht="11.25" hidden="1"/>
    <row r="35" ht="11.25" hidden="1"/>
    <row r="36" ht="11.25" hidden="1"/>
    <row r="37" ht="11.25" hidden="1">
      <c r="H37" s="2"/>
    </row>
    <row r="38" ht="11.25" hidden="1"/>
    <row r="39" ht="11.25" hidden="1"/>
    <row r="40" ht="11.25" hidden="1"/>
    <row r="41" ht="11.25" hidden="1"/>
    <row r="42" ht="11.25" hidden="1"/>
    <row r="43" ht="11.25" hidden="1"/>
    <row r="44" ht="11.25" hidden="1"/>
    <row r="45" ht="11.25" hidden="1"/>
    <row r="46" ht="11.25" hidden="1"/>
    <row r="47" ht="11.25" hidden="1"/>
    <row r="48" spans="2:13" ht="11.25" hidden="1">
      <c r="B48" s="2"/>
      <c r="C48" s="2"/>
      <c r="D48" s="2"/>
      <c r="E48" s="2"/>
      <c r="F48" s="2"/>
      <c r="G48" s="2"/>
      <c r="H48" s="2"/>
      <c r="I48" s="2"/>
      <c r="J48" s="2"/>
      <c r="K48" s="2"/>
      <c r="L48" s="2"/>
      <c r="M48" s="2"/>
    </row>
  </sheetData>
  <sheetProtection/>
  <mergeCells count="14">
    <mergeCell ref="D23:H23"/>
    <mergeCell ref="A11:D11"/>
    <mergeCell ref="A12:D12"/>
    <mergeCell ref="B14:H14"/>
    <mergeCell ref="B15:H17"/>
    <mergeCell ref="B18:H21"/>
    <mergeCell ref="A22:C22"/>
    <mergeCell ref="D22:H22"/>
    <mergeCell ref="A10:D10"/>
    <mergeCell ref="A2:G2"/>
    <mergeCell ref="A3:G3"/>
    <mergeCell ref="A6:D6"/>
    <mergeCell ref="A8:D8"/>
    <mergeCell ref="A9:D9"/>
  </mergeCells>
  <hyperlinks>
    <hyperlink ref="D23:H23" r:id="rId1" display="IMPI. IMPI en cifras 2016. www.impi.gob.mx (&lt;día&gt; de &lt;mes&gt; de 2016)."/>
    <hyperlink ref="J8" r:id="rId2" display="Liga a la información"/>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3"/>
  <headerFooter alignWithMargins="0">
    <oddHeader>&amp;L&amp;10&amp;K000080 INEGI. Anuario estadístico y geográfico de Baja California Sur 2016.</oddHeader>
    <oddFooter>&amp;R&amp;P/&amp;N</oddFooter>
  </headerFooter>
</worksheet>
</file>

<file path=xl/worksheets/sheet29.xml><?xml version="1.0" encoding="utf-8"?>
<worksheet xmlns="http://schemas.openxmlformats.org/spreadsheetml/2006/main" xmlns:r="http://schemas.openxmlformats.org/officeDocument/2006/relationships">
  <dimension ref="A2:N48"/>
  <sheetViews>
    <sheetView showGridLines="0" showRowColHeaders="0" zoomScaleSheetLayoutView="100" zoomScalePageLayoutView="0" workbookViewId="0" topLeftCell="A1">
      <pane xSplit="4" ySplit="8" topLeftCell="E9" activePane="bottomRight" state="frozen"/>
      <selection pane="topLeft" activeCell="A1" sqref="A1"/>
      <selection pane="topRight" activeCell="E1" sqref="E1"/>
      <selection pane="bottomLeft" activeCell="A8" sqref="A8"/>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8.83203125" style="0" customWidth="1"/>
    <col min="5" max="5" width="10.5" style="0" customWidth="1"/>
    <col min="6" max="6" width="16.5" style="0" customWidth="1"/>
    <col min="7" max="7" width="11" style="0" customWidth="1"/>
    <col min="8" max="8" width="12.33203125" style="0" customWidth="1"/>
    <col min="9" max="9" width="13.33203125" style="0" customWidth="1"/>
    <col min="10" max="10" width="10.33203125" style="0" customWidth="1"/>
    <col min="11" max="11" width="14.5" style="0" customWidth="1"/>
    <col min="12" max="12" width="11.33203125" style="0" customWidth="1"/>
    <col min="13" max="16384" width="0" style="0" hidden="1" customWidth="1"/>
  </cols>
  <sheetData>
    <row r="1" ht="15.75" customHeight="1"/>
    <row r="2" spans="1:13" ht="12.75" customHeight="1">
      <c r="A2" s="212" t="s">
        <v>342</v>
      </c>
      <c r="B2" s="212"/>
      <c r="C2" s="212"/>
      <c r="D2" s="212"/>
      <c r="E2" s="212"/>
      <c r="F2" s="212"/>
      <c r="G2" s="212"/>
      <c r="H2" s="212"/>
      <c r="I2" s="212"/>
      <c r="J2" s="212"/>
      <c r="K2" s="357" t="s">
        <v>360</v>
      </c>
      <c r="L2" s="357"/>
      <c r="M2" t="s">
        <v>2</v>
      </c>
    </row>
    <row r="3" spans="1:14" ht="12.75" customHeight="1">
      <c r="A3" s="212" t="s">
        <v>344</v>
      </c>
      <c r="B3" s="212"/>
      <c r="C3" s="212"/>
      <c r="D3" s="212"/>
      <c r="E3" s="212"/>
      <c r="F3" s="212"/>
      <c r="G3" s="212"/>
      <c r="H3" s="212"/>
      <c r="I3" s="212"/>
      <c r="J3" s="212"/>
      <c r="K3" s="143"/>
      <c r="N3" s="9"/>
    </row>
    <row r="4" spans="1:14" ht="12.75" customHeight="1">
      <c r="A4" s="212" t="s">
        <v>345</v>
      </c>
      <c r="B4" s="212"/>
      <c r="C4" s="212"/>
      <c r="D4" s="212"/>
      <c r="E4" s="212"/>
      <c r="F4" s="212"/>
      <c r="G4" s="212"/>
      <c r="H4" s="212"/>
      <c r="I4" s="212"/>
      <c r="J4" s="212"/>
      <c r="K4" s="7"/>
      <c r="L4" s="7"/>
      <c r="N4" s="9"/>
    </row>
    <row r="5" spans="1:14" ht="11.25" customHeight="1">
      <c r="A5" s="10"/>
      <c r="B5" s="10"/>
      <c r="C5" s="10"/>
      <c r="D5" s="10"/>
      <c r="E5" s="10"/>
      <c r="F5" s="10"/>
      <c r="G5" s="10"/>
      <c r="H5" s="10"/>
      <c r="I5" s="10"/>
      <c r="J5" s="10"/>
      <c r="K5" s="10"/>
      <c r="L5" s="10"/>
      <c r="N5" s="9"/>
    </row>
    <row r="6" ht="1.5" customHeight="1">
      <c r="H6" s="140"/>
    </row>
    <row r="7" spans="1:12" s="2" customFormat="1" ht="56.25">
      <c r="A7" s="267" t="s">
        <v>332</v>
      </c>
      <c r="B7" s="268"/>
      <c r="C7" s="268"/>
      <c r="D7" s="268"/>
      <c r="E7" s="17" t="s">
        <v>8</v>
      </c>
      <c r="F7" s="144" t="s">
        <v>346</v>
      </c>
      <c r="G7" s="26" t="s">
        <v>347</v>
      </c>
      <c r="H7" s="144" t="s">
        <v>348</v>
      </c>
      <c r="I7" s="144" t="s">
        <v>349</v>
      </c>
      <c r="J7" s="144" t="s">
        <v>350</v>
      </c>
      <c r="K7" s="144" t="s">
        <v>351</v>
      </c>
      <c r="L7" s="144" t="s">
        <v>352</v>
      </c>
    </row>
    <row r="8" spans="1:12" ht="1.5" customHeight="1">
      <c r="A8" s="27"/>
      <c r="B8" s="27"/>
      <c r="C8" s="27"/>
      <c r="D8" s="27"/>
      <c r="E8" s="27"/>
      <c r="F8" s="145"/>
      <c r="G8" s="27"/>
      <c r="H8" s="28"/>
      <c r="I8" s="145"/>
      <c r="J8" s="145"/>
      <c r="K8" s="145"/>
      <c r="L8" s="145"/>
    </row>
    <row r="9" spans="1:12" ht="23.25" customHeight="1">
      <c r="A9" s="358">
        <v>2014</v>
      </c>
      <c r="B9" s="358"/>
      <c r="C9" s="358"/>
      <c r="D9" s="358"/>
      <c r="E9" s="140"/>
      <c r="F9" s="146"/>
      <c r="G9" s="140"/>
      <c r="H9" s="101"/>
      <c r="I9" s="146"/>
      <c r="J9" s="146"/>
      <c r="K9" s="146"/>
      <c r="L9" s="146"/>
    </row>
    <row r="10" spans="1:12" s="140" customFormat="1" ht="34.5" customHeight="1">
      <c r="A10" s="344" t="s">
        <v>353</v>
      </c>
      <c r="B10" s="355"/>
      <c r="C10" s="355"/>
      <c r="D10" s="355"/>
      <c r="E10" s="147">
        <f>(F10+G10+H10+I10+J10+K10+L10)</f>
        <v>53</v>
      </c>
      <c r="F10" s="101">
        <v>9</v>
      </c>
      <c r="G10" s="101">
        <v>23</v>
      </c>
      <c r="H10" s="101">
        <v>0</v>
      </c>
      <c r="I10" s="101">
        <v>1</v>
      </c>
      <c r="J10" s="101">
        <v>4</v>
      </c>
      <c r="K10" s="101">
        <v>15</v>
      </c>
      <c r="L10" s="101">
        <v>1</v>
      </c>
    </row>
    <row r="11" spans="1:12" ht="28.5" customHeight="1">
      <c r="A11" s="352" t="s">
        <v>354</v>
      </c>
      <c r="B11" s="238"/>
      <c r="C11" s="238"/>
      <c r="D11" s="238"/>
      <c r="E11" s="147">
        <f>(F11+G11+H11+I11+J11+K11+L11)</f>
        <v>177</v>
      </c>
      <c r="F11" s="148">
        <f>(F12+F13+F14)</f>
        <v>32</v>
      </c>
      <c r="G11" s="148">
        <f aca="true" t="shared" si="0" ref="G11:L11">(G12+G13+G14)</f>
        <v>52</v>
      </c>
      <c r="H11" s="148">
        <f t="shared" si="0"/>
        <v>0</v>
      </c>
      <c r="I11" s="123">
        <f t="shared" si="0"/>
        <v>4</v>
      </c>
      <c r="J11" s="148">
        <f t="shared" si="0"/>
        <v>13</v>
      </c>
      <c r="K11" s="148">
        <f t="shared" si="0"/>
        <v>74</v>
      </c>
      <c r="L11" s="148">
        <f t="shared" si="0"/>
        <v>2</v>
      </c>
    </row>
    <row r="12" spans="1:12" ht="23.25" customHeight="1">
      <c r="A12" s="353" t="s">
        <v>355</v>
      </c>
      <c r="B12" s="354"/>
      <c r="C12" s="354"/>
      <c r="D12" s="354"/>
      <c r="E12" s="147">
        <f>(F12+G12+H12+I12+J12+K12+L12)</f>
        <v>120</v>
      </c>
      <c r="F12" s="148">
        <v>24</v>
      </c>
      <c r="G12" s="148">
        <v>35</v>
      </c>
      <c r="H12" s="148">
        <v>0</v>
      </c>
      <c r="I12" s="123">
        <v>4</v>
      </c>
      <c r="J12" s="148">
        <v>10</v>
      </c>
      <c r="K12" s="148">
        <v>46</v>
      </c>
      <c r="L12" s="148">
        <v>1</v>
      </c>
    </row>
    <row r="13" spans="1:12" ht="17.25" customHeight="1">
      <c r="A13" s="353" t="s">
        <v>356</v>
      </c>
      <c r="B13" s="354"/>
      <c r="C13" s="354"/>
      <c r="D13" s="354"/>
      <c r="E13" s="147">
        <f>(F13+G13+H13+I13+J13+K13+L13)</f>
        <v>39</v>
      </c>
      <c r="F13" s="148">
        <v>5</v>
      </c>
      <c r="G13" s="148">
        <v>15</v>
      </c>
      <c r="H13" s="148">
        <v>0</v>
      </c>
      <c r="I13" s="148">
        <v>0</v>
      </c>
      <c r="J13" s="148">
        <v>2</v>
      </c>
      <c r="K13" s="148">
        <v>16</v>
      </c>
      <c r="L13" s="148">
        <v>1</v>
      </c>
    </row>
    <row r="14" spans="1:12" ht="17.25" customHeight="1">
      <c r="A14" s="353" t="s">
        <v>357</v>
      </c>
      <c r="B14" s="354"/>
      <c r="C14" s="354"/>
      <c r="D14" s="354"/>
      <c r="E14" s="147">
        <f>(F14+G14+H14+I14+J14+K14+L14)</f>
        <v>18</v>
      </c>
      <c r="F14" s="148">
        <v>3</v>
      </c>
      <c r="G14" s="149">
        <v>2</v>
      </c>
      <c r="H14" s="148">
        <v>0</v>
      </c>
      <c r="I14" s="148">
        <v>0</v>
      </c>
      <c r="J14" s="148">
        <v>1</v>
      </c>
      <c r="K14" s="148">
        <v>12</v>
      </c>
      <c r="L14" s="148">
        <v>0</v>
      </c>
    </row>
    <row r="15" spans="1:12" s="140" customFormat="1" ht="23.25" customHeight="1">
      <c r="A15" s="356" t="s">
        <v>413</v>
      </c>
      <c r="B15" s="356"/>
      <c r="C15" s="356"/>
      <c r="D15" s="356"/>
      <c r="E15" s="147"/>
      <c r="F15" s="146"/>
      <c r="H15" s="101"/>
      <c r="I15" s="146"/>
      <c r="J15" s="146"/>
      <c r="K15" s="146"/>
      <c r="L15" s="146"/>
    </row>
    <row r="16" spans="1:12" ht="34.5" customHeight="1">
      <c r="A16" s="352" t="s">
        <v>353</v>
      </c>
      <c r="B16" s="238"/>
      <c r="C16" s="238"/>
      <c r="D16" s="238"/>
      <c r="E16" s="105">
        <f>(F16+G16+H16+I16+J16+K16+L16)</f>
        <v>59</v>
      </c>
      <c r="F16" s="5">
        <v>11</v>
      </c>
      <c r="G16" s="5">
        <v>23</v>
      </c>
      <c r="H16" s="5">
        <v>0</v>
      </c>
      <c r="I16" s="5">
        <v>1</v>
      </c>
      <c r="J16" s="5">
        <v>5</v>
      </c>
      <c r="K16" s="5">
        <v>19</v>
      </c>
      <c r="L16" s="5">
        <v>0</v>
      </c>
    </row>
    <row r="17" spans="1:12" ht="28.5" customHeight="1">
      <c r="A17" s="352" t="s">
        <v>354</v>
      </c>
      <c r="B17" s="238"/>
      <c r="C17" s="238"/>
      <c r="D17" s="238"/>
      <c r="E17" s="105">
        <f>(F17+G17+H17+I17+J17+K17+L17)</f>
        <v>202</v>
      </c>
      <c r="F17" s="5">
        <f>(F18+F19+F20)</f>
        <v>36</v>
      </c>
      <c r="G17" s="5">
        <f aca="true" t="shared" si="1" ref="G17:L17">(G18+G19+G20)</f>
        <v>52</v>
      </c>
      <c r="H17" s="5">
        <f t="shared" si="1"/>
        <v>1</v>
      </c>
      <c r="I17" s="5">
        <f t="shared" si="1"/>
        <v>6</v>
      </c>
      <c r="J17" s="5">
        <f t="shared" si="1"/>
        <v>20</v>
      </c>
      <c r="K17" s="5">
        <f t="shared" si="1"/>
        <v>84</v>
      </c>
      <c r="L17" s="5">
        <f t="shared" si="1"/>
        <v>3</v>
      </c>
    </row>
    <row r="18" spans="1:12" s="150" customFormat="1" ht="23.25" customHeight="1">
      <c r="A18" s="353" t="s">
        <v>355</v>
      </c>
      <c r="B18" s="354"/>
      <c r="C18" s="354"/>
      <c r="D18" s="354"/>
      <c r="E18" s="105">
        <f>(F18+G18+H18+I18+J18+K18+L18)</f>
        <v>125</v>
      </c>
      <c r="F18" s="5">
        <v>26</v>
      </c>
      <c r="G18" s="5">
        <v>32</v>
      </c>
      <c r="H18" s="5">
        <v>1</v>
      </c>
      <c r="I18" s="5">
        <v>5</v>
      </c>
      <c r="J18" s="5">
        <v>13</v>
      </c>
      <c r="K18" s="5">
        <v>46</v>
      </c>
      <c r="L18" s="5">
        <v>2</v>
      </c>
    </row>
    <row r="19" spans="1:12" s="150" customFormat="1" ht="17.25" customHeight="1">
      <c r="A19" s="353" t="s">
        <v>356</v>
      </c>
      <c r="B19" s="354"/>
      <c r="C19" s="354"/>
      <c r="D19" s="354"/>
      <c r="E19" s="105">
        <f>(F19+G19+H19+I19+J19+K19+L19)</f>
        <v>47</v>
      </c>
      <c r="F19" s="5">
        <v>7</v>
      </c>
      <c r="G19" s="5">
        <v>18</v>
      </c>
      <c r="H19" s="5">
        <v>0</v>
      </c>
      <c r="I19" s="5">
        <v>0</v>
      </c>
      <c r="J19" s="5">
        <v>2</v>
      </c>
      <c r="K19" s="5">
        <v>19</v>
      </c>
      <c r="L19" s="5">
        <v>1</v>
      </c>
    </row>
    <row r="20" spans="1:12" s="150" customFormat="1" ht="17.25" customHeight="1">
      <c r="A20" s="353" t="s">
        <v>357</v>
      </c>
      <c r="B20" s="354"/>
      <c r="C20" s="354"/>
      <c r="D20" s="354"/>
      <c r="E20" s="105">
        <f>(F20+G20+H20+I20+J20+K20+L20)</f>
        <v>30</v>
      </c>
      <c r="F20" s="5">
        <v>3</v>
      </c>
      <c r="G20" s="5">
        <v>2</v>
      </c>
      <c r="H20" s="5">
        <v>0</v>
      </c>
      <c r="I20" s="5">
        <v>1</v>
      </c>
      <c r="J20" s="5">
        <v>5</v>
      </c>
      <c r="K20" s="5">
        <v>19</v>
      </c>
      <c r="L20" s="5">
        <v>0</v>
      </c>
    </row>
    <row r="21" spans="1:12" ht="17.25" customHeight="1">
      <c r="A21" s="349"/>
      <c r="B21" s="349"/>
      <c r="C21" s="349"/>
      <c r="D21" s="349"/>
      <c r="E21" s="151"/>
      <c r="F21" s="151"/>
      <c r="G21" s="151"/>
      <c r="H21" s="41"/>
      <c r="I21" s="151"/>
      <c r="J21" s="151"/>
      <c r="K21" s="151"/>
      <c r="L21" s="151"/>
    </row>
    <row r="22" spans="1:12" ht="11.25">
      <c r="A22" s="40"/>
      <c r="B22" s="40"/>
      <c r="C22" s="40"/>
      <c r="D22" s="40"/>
      <c r="E22" s="40"/>
      <c r="F22" s="40"/>
      <c r="G22" s="40"/>
      <c r="J22" s="40"/>
      <c r="K22" s="40"/>
      <c r="L22" s="42"/>
    </row>
    <row r="23" spans="1:12" s="152" customFormat="1" ht="11.25" customHeight="1">
      <c r="A23" s="51" t="s">
        <v>44</v>
      </c>
      <c r="B23" s="273" t="s">
        <v>358</v>
      </c>
      <c r="C23" s="273"/>
      <c r="D23" s="273"/>
      <c r="E23" s="273"/>
      <c r="F23" s="273"/>
      <c r="G23" s="273"/>
      <c r="H23" s="273"/>
      <c r="I23" s="273"/>
      <c r="J23" s="273"/>
      <c r="K23" s="273"/>
      <c r="L23" s="273"/>
    </row>
    <row r="24" spans="1:12" s="152" customFormat="1" ht="11.25">
      <c r="A24" s="51"/>
      <c r="B24" s="273"/>
      <c r="C24" s="273"/>
      <c r="D24" s="273"/>
      <c r="E24" s="273"/>
      <c r="F24" s="273"/>
      <c r="G24" s="273"/>
      <c r="H24" s="273"/>
      <c r="I24" s="273"/>
      <c r="J24" s="273"/>
      <c r="K24" s="273"/>
      <c r="L24" s="273"/>
    </row>
    <row r="25" spans="1:12" s="152" customFormat="1" ht="11.25">
      <c r="A25" s="51"/>
      <c r="B25" s="273"/>
      <c r="C25" s="273"/>
      <c r="D25" s="273"/>
      <c r="E25" s="273"/>
      <c r="F25" s="273"/>
      <c r="G25" s="273"/>
      <c r="H25" s="273"/>
      <c r="I25" s="273"/>
      <c r="J25" s="273"/>
      <c r="K25" s="273"/>
      <c r="L25" s="273"/>
    </row>
    <row r="26" spans="1:12" s="152" customFormat="1" ht="11.25">
      <c r="A26" s="51"/>
      <c r="B26" s="273"/>
      <c r="C26" s="273"/>
      <c r="D26" s="273"/>
      <c r="E26" s="273"/>
      <c r="F26" s="273"/>
      <c r="G26" s="273"/>
      <c r="H26" s="273"/>
      <c r="I26" s="273"/>
      <c r="J26" s="273"/>
      <c r="K26" s="273"/>
      <c r="L26" s="273"/>
    </row>
    <row r="27" spans="1:12" s="152" customFormat="1" ht="11.25">
      <c r="A27" s="51"/>
      <c r="B27" s="273"/>
      <c r="C27" s="273"/>
      <c r="D27" s="273"/>
      <c r="E27" s="273"/>
      <c r="F27" s="273"/>
      <c r="G27" s="273"/>
      <c r="H27" s="273"/>
      <c r="I27" s="273"/>
      <c r="J27" s="273"/>
      <c r="K27" s="273"/>
      <c r="L27" s="273"/>
    </row>
    <row r="28" spans="1:12" s="152" customFormat="1" ht="11.25">
      <c r="A28" s="51"/>
      <c r="B28" s="273"/>
      <c r="C28" s="273"/>
      <c r="D28" s="273"/>
      <c r="E28" s="273"/>
      <c r="F28" s="273"/>
      <c r="G28" s="273"/>
      <c r="H28" s="273"/>
      <c r="I28" s="273"/>
      <c r="J28" s="273"/>
      <c r="K28" s="273"/>
      <c r="L28" s="273"/>
    </row>
    <row r="29" spans="1:12" s="152" customFormat="1" ht="11.25">
      <c r="A29" s="51"/>
      <c r="B29" s="273"/>
      <c r="C29" s="273"/>
      <c r="D29" s="273"/>
      <c r="E29" s="273"/>
      <c r="F29" s="273"/>
      <c r="G29" s="273"/>
      <c r="H29" s="273"/>
      <c r="I29" s="273"/>
      <c r="J29" s="273"/>
      <c r="K29" s="273"/>
      <c r="L29" s="273"/>
    </row>
    <row r="30" spans="1:12" s="152" customFormat="1" ht="11.25">
      <c r="A30" s="51"/>
      <c r="B30" s="273"/>
      <c r="C30" s="273"/>
      <c r="D30" s="273"/>
      <c r="E30" s="273"/>
      <c r="F30" s="273"/>
      <c r="G30" s="273"/>
      <c r="H30" s="273"/>
      <c r="I30" s="273"/>
      <c r="J30" s="273"/>
      <c r="K30" s="273"/>
      <c r="L30" s="273"/>
    </row>
    <row r="31" spans="1:12" ht="11.25" customHeight="1">
      <c r="A31" s="87" t="s">
        <v>50</v>
      </c>
      <c r="B31" s="53"/>
      <c r="C31" s="53"/>
      <c r="D31" s="306" t="s">
        <v>359</v>
      </c>
      <c r="E31" s="306"/>
      <c r="F31" s="306"/>
      <c r="G31" s="306"/>
      <c r="H31" s="306"/>
      <c r="I31" s="306"/>
      <c r="J31" s="306"/>
      <c r="K31" s="306"/>
      <c r="L31" s="306"/>
    </row>
    <row r="32" spans="1:12" ht="11.25" customHeight="1">
      <c r="A32" s="87"/>
      <c r="B32" s="53"/>
      <c r="C32" s="53"/>
      <c r="D32" s="306"/>
      <c r="E32" s="306"/>
      <c r="F32" s="306"/>
      <c r="G32" s="306"/>
      <c r="H32" s="306"/>
      <c r="I32" s="306"/>
      <c r="J32" s="306"/>
      <c r="K32" s="306"/>
      <c r="L32" s="306"/>
    </row>
    <row r="33" ht="11.25" customHeight="1" hidden="1">
      <c r="A33" t="s">
        <v>2</v>
      </c>
    </row>
    <row r="34" ht="11.25" hidden="1"/>
    <row r="35" ht="11.25" hidden="1"/>
    <row r="36" ht="11.25" hidden="1"/>
    <row r="37" ht="11.25" hidden="1">
      <c r="H37" s="2"/>
    </row>
    <row r="38" ht="11.25" hidden="1"/>
    <row r="39" ht="11.25" hidden="1"/>
    <row r="40" ht="11.25" hidden="1"/>
    <row r="41" ht="11.25" hidden="1"/>
    <row r="42" ht="11.25" hidden="1"/>
    <row r="43" ht="11.25" hidden="1"/>
    <row r="44" ht="11.25" hidden="1"/>
    <row r="45" ht="11.25" hidden="1"/>
    <row r="46" ht="11.25" hidden="1"/>
    <row r="47" ht="11.25" hidden="1"/>
    <row r="48" spans="2:13" ht="11.25" hidden="1">
      <c r="B48" s="2"/>
      <c r="C48" s="2"/>
      <c r="D48" s="2"/>
      <c r="E48" s="2"/>
      <c r="F48" s="2"/>
      <c r="G48" s="2"/>
      <c r="H48" s="2"/>
      <c r="I48" s="2"/>
      <c r="J48" s="2"/>
      <c r="K48" s="2"/>
      <c r="L48" s="2"/>
      <c r="M48" s="2"/>
    </row>
  </sheetData>
  <sheetProtection/>
  <mergeCells count="20">
    <mergeCell ref="A12:D12"/>
    <mergeCell ref="A13:D13"/>
    <mergeCell ref="A14:D14"/>
    <mergeCell ref="A15:D15"/>
    <mergeCell ref="K2:L2"/>
    <mergeCell ref="A2:J2"/>
    <mergeCell ref="A3:J3"/>
    <mergeCell ref="A4:J4"/>
    <mergeCell ref="A7:D7"/>
    <mergeCell ref="A9:D9"/>
    <mergeCell ref="D31:L32"/>
    <mergeCell ref="A17:D17"/>
    <mergeCell ref="A18:D18"/>
    <mergeCell ref="A19:D19"/>
    <mergeCell ref="A10:D10"/>
    <mergeCell ref="A20:D20"/>
    <mergeCell ref="A21:D21"/>
    <mergeCell ref="B23:L30"/>
    <mergeCell ref="A16:D16"/>
    <mergeCell ref="A11:D11"/>
  </mergeCells>
  <hyperlinks>
    <hyperlink ref="K2: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3.xml><?xml version="1.0" encoding="utf-8"?>
<worksheet xmlns="http://schemas.openxmlformats.org/spreadsheetml/2006/main" xmlns:r="http://schemas.openxmlformats.org/officeDocument/2006/relationships">
  <dimension ref="A2:Q40"/>
  <sheetViews>
    <sheetView showGridLines="0" showRowColHeaders="0" zoomScalePageLayoutView="0" workbookViewId="0" topLeftCell="A1">
      <pane xSplit="4" ySplit="12" topLeftCell="E13" activePane="bottomRight" state="frozen"/>
      <selection pane="topLeft" activeCell="E11" sqref="E11"/>
      <selection pane="topRight" activeCell="E11" sqref="E11"/>
      <selection pane="bottomLeft" activeCell="E11" sqref="E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83203125" style="0" customWidth="1"/>
    <col min="5" max="5" width="10.16015625" style="2" customWidth="1"/>
    <col min="6" max="6" width="2.66015625" style="2" customWidth="1"/>
    <col min="7" max="7" width="8.66015625" style="2" customWidth="1"/>
    <col min="8" max="8" width="9.33203125" style="2" customWidth="1"/>
    <col min="9" max="9" width="9.33203125" style="0" customWidth="1"/>
    <col min="10" max="10" width="3.83203125" style="0" customWidth="1"/>
    <col min="11" max="11" width="8.66015625" style="0" customWidth="1"/>
    <col min="12" max="13" width="9.33203125" style="0" customWidth="1"/>
    <col min="14" max="14" width="3.83203125" style="0" customWidth="1"/>
    <col min="15" max="15" width="16.66015625" style="0" customWidth="1"/>
    <col min="16" max="16384" width="0" style="0" hidden="1" customWidth="1"/>
  </cols>
  <sheetData>
    <row r="1" ht="15.75" customHeight="1"/>
    <row r="2" spans="1:16" ht="12.75">
      <c r="A2" s="212" t="s">
        <v>70</v>
      </c>
      <c r="B2" s="213"/>
      <c r="C2" s="213"/>
      <c r="D2" s="213"/>
      <c r="E2" s="213"/>
      <c r="F2" s="213"/>
      <c r="G2" s="213"/>
      <c r="H2" s="213"/>
      <c r="I2" s="213"/>
      <c r="J2" s="213"/>
      <c r="K2" s="213"/>
      <c r="L2" s="213"/>
      <c r="M2" s="213"/>
      <c r="N2" s="213"/>
      <c r="O2" s="208" t="s">
        <v>71</v>
      </c>
      <c r="P2" t="s">
        <v>2</v>
      </c>
    </row>
    <row r="3" spans="1:17" ht="12.75">
      <c r="A3" s="212" t="s">
        <v>72</v>
      </c>
      <c r="B3" s="212"/>
      <c r="C3" s="212"/>
      <c r="D3" s="212"/>
      <c r="E3" s="212"/>
      <c r="F3" s="212"/>
      <c r="G3" s="212"/>
      <c r="H3" s="212"/>
      <c r="I3" s="212"/>
      <c r="J3" s="212"/>
      <c r="K3" s="212"/>
      <c r="L3" s="212"/>
      <c r="M3" s="212"/>
      <c r="N3" s="212"/>
      <c r="O3" s="2"/>
      <c r="Q3" s="9"/>
    </row>
    <row r="4" spans="1:17" ht="12.75" customHeight="1">
      <c r="A4" s="212" t="s">
        <v>5</v>
      </c>
      <c r="B4" s="213"/>
      <c r="C4" s="213"/>
      <c r="D4" s="213"/>
      <c r="E4" s="213"/>
      <c r="F4" s="213"/>
      <c r="G4" s="213"/>
      <c r="H4" s="213"/>
      <c r="I4" s="213"/>
      <c r="J4" s="213"/>
      <c r="K4" s="213"/>
      <c r="L4" s="213"/>
      <c r="M4" s="213"/>
      <c r="N4" s="213"/>
      <c r="O4" s="55"/>
      <c r="Q4" s="9"/>
    </row>
    <row r="5" spans="1:17" ht="11.25">
      <c r="A5" s="10"/>
      <c r="B5" s="10"/>
      <c r="C5" s="10"/>
      <c r="D5" s="10"/>
      <c r="E5" s="11"/>
      <c r="F5" s="11"/>
      <c r="G5" s="11"/>
      <c r="H5" s="11"/>
      <c r="I5" s="11"/>
      <c r="J5" s="11"/>
      <c r="K5" s="11"/>
      <c r="L5" s="11"/>
      <c r="M5" s="11"/>
      <c r="N5" s="11"/>
      <c r="O5" s="28"/>
      <c r="Q5" s="9"/>
    </row>
    <row r="6" spans="10:14" ht="1.5" customHeight="1">
      <c r="J6" s="2"/>
      <c r="K6" s="2"/>
      <c r="L6" s="2"/>
      <c r="N6" s="2"/>
    </row>
    <row r="7" spans="1:15" ht="22.5" customHeight="1">
      <c r="A7" s="236" t="s">
        <v>73</v>
      </c>
      <c r="B7" s="236"/>
      <c r="C7" s="236"/>
      <c r="D7" s="236"/>
      <c r="E7" s="215" t="s">
        <v>8</v>
      </c>
      <c r="F7" s="233"/>
      <c r="G7" s="234" t="s">
        <v>74</v>
      </c>
      <c r="H7" s="234"/>
      <c r="I7" s="235"/>
      <c r="J7" s="235"/>
      <c r="K7" s="235"/>
      <c r="L7" s="235"/>
      <c r="M7" s="235"/>
      <c r="N7" s="235"/>
      <c r="O7" s="235"/>
    </row>
    <row r="8" spans="1:17" ht="11.25" customHeight="1">
      <c r="A8" s="236"/>
      <c r="B8" s="236"/>
      <c r="C8" s="236"/>
      <c r="D8" s="236"/>
      <c r="E8" s="215"/>
      <c r="F8" s="233"/>
      <c r="G8" s="237" t="s">
        <v>75</v>
      </c>
      <c r="H8" s="237"/>
      <c r="I8" s="217"/>
      <c r="J8" s="216"/>
      <c r="K8" s="237" t="s">
        <v>76</v>
      </c>
      <c r="L8" s="237"/>
      <c r="M8" s="217"/>
      <c r="N8" s="216"/>
      <c r="O8" s="242" t="s">
        <v>43</v>
      </c>
      <c r="Q8" s="9"/>
    </row>
    <row r="9" spans="1:15" ht="1.5" customHeight="1">
      <c r="A9" s="236"/>
      <c r="B9" s="236"/>
      <c r="C9" s="236"/>
      <c r="D9" s="236"/>
      <c r="E9" s="215"/>
      <c r="F9" s="233"/>
      <c r="G9" s="22"/>
      <c r="H9" s="22"/>
      <c r="I9" s="21"/>
      <c r="J9" s="217"/>
      <c r="K9" s="22"/>
      <c r="L9" s="22"/>
      <c r="M9" s="21"/>
      <c r="N9" s="217"/>
      <c r="O9" s="243"/>
    </row>
    <row r="10" spans="1:15" ht="1.5" customHeight="1">
      <c r="A10" s="236"/>
      <c r="B10" s="236"/>
      <c r="C10" s="236"/>
      <c r="D10" s="236"/>
      <c r="E10" s="215"/>
      <c r="F10" s="233"/>
      <c r="G10" s="23"/>
      <c r="H10" s="23"/>
      <c r="I10" s="9"/>
      <c r="J10" s="217"/>
      <c r="K10" s="23"/>
      <c r="L10" s="23"/>
      <c r="M10" s="9"/>
      <c r="N10" s="217"/>
      <c r="O10" s="243"/>
    </row>
    <row r="11" spans="1:15" ht="11.25">
      <c r="A11" s="236"/>
      <c r="B11" s="236"/>
      <c r="C11" s="236"/>
      <c r="D11" s="236"/>
      <c r="E11" s="215"/>
      <c r="F11" s="233"/>
      <c r="G11" s="24" t="s">
        <v>8</v>
      </c>
      <c r="H11" s="19" t="s">
        <v>59</v>
      </c>
      <c r="I11" s="19" t="s">
        <v>60</v>
      </c>
      <c r="J11" s="217"/>
      <c r="K11" s="24" t="s">
        <v>8</v>
      </c>
      <c r="L11" s="19" t="s">
        <v>59</v>
      </c>
      <c r="M11" s="19" t="s">
        <v>60</v>
      </c>
      <c r="N11" s="217"/>
      <c r="O11" s="243"/>
    </row>
    <row r="12" spans="1:15" ht="1.5" customHeight="1">
      <c r="A12" s="27"/>
      <c r="B12" s="27"/>
      <c r="C12" s="27"/>
      <c r="D12" s="27"/>
      <c r="E12" s="28"/>
      <c r="F12" s="28"/>
      <c r="G12" s="28"/>
      <c r="H12" s="28"/>
      <c r="I12" s="28"/>
      <c r="J12" s="28"/>
      <c r="K12" s="28"/>
      <c r="L12" s="28"/>
      <c r="M12" s="28"/>
      <c r="N12" s="28"/>
      <c r="O12" s="28"/>
    </row>
    <row r="13" spans="1:15" ht="23.25" customHeight="1">
      <c r="A13" s="244" t="s">
        <v>77</v>
      </c>
      <c r="B13" s="245"/>
      <c r="C13" s="245"/>
      <c r="D13" s="245"/>
      <c r="E13" s="56">
        <v>114263.00000000003</v>
      </c>
      <c r="F13" s="57"/>
      <c r="G13" s="32">
        <v>87.418499426761</v>
      </c>
      <c r="H13" s="32">
        <v>49.77624715929</v>
      </c>
      <c r="I13" s="32">
        <v>50.22375284071</v>
      </c>
      <c r="J13" s="35"/>
      <c r="K13" s="32">
        <v>8.93377558789809</v>
      </c>
      <c r="L13" s="32">
        <v>50.685736677116</v>
      </c>
      <c r="M13" s="32">
        <v>49.314263322884</v>
      </c>
      <c r="N13" s="35"/>
      <c r="O13" s="32">
        <v>3.64772498534083</v>
      </c>
    </row>
    <row r="14" spans="1:15" ht="23.25" customHeight="1">
      <c r="A14" s="246" t="s">
        <v>78</v>
      </c>
      <c r="B14" s="246"/>
      <c r="C14" s="246"/>
      <c r="D14" s="246"/>
      <c r="E14" s="56">
        <v>12304</v>
      </c>
      <c r="F14" s="57"/>
      <c r="G14" s="33">
        <v>89.2555266579974</v>
      </c>
      <c r="H14" s="33">
        <v>49.3990165725733</v>
      </c>
      <c r="I14" s="35">
        <v>50.6009834274267</v>
      </c>
      <c r="J14" s="6"/>
      <c r="K14" s="35">
        <v>8.48504551365409</v>
      </c>
      <c r="L14" s="35">
        <v>58.2375478927203</v>
      </c>
      <c r="M14" s="35">
        <v>41.7624521072797</v>
      </c>
      <c r="N14" s="6"/>
      <c r="O14" s="35">
        <v>2.2594278283485</v>
      </c>
    </row>
    <row r="15" spans="1:15" ht="17.25" customHeight="1">
      <c r="A15" s="246" t="s">
        <v>79</v>
      </c>
      <c r="B15" s="246"/>
      <c r="C15" s="246"/>
      <c r="D15" s="246"/>
      <c r="E15" s="30">
        <v>40140.00000000001</v>
      </c>
      <c r="F15" s="57"/>
      <c r="G15" s="33">
        <v>88.9536621823617</v>
      </c>
      <c r="H15" s="33">
        <v>49.3222427603204</v>
      </c>
      <c r="I15" s="35">
        <v>50.6777572396796</v>
      </c>
      <c r="J15" s="6"/>
      <c r="K15" s="35">
        <v>8.63726955655206</v>
      </c>
      <c r="L15" s="35">
        <v>46.0051918084799</v>
      </c>
      <c r="M15" s="35">
        <v>53.99480819152</v>
      </c>
      <c r="N15" s="6"/>
      <c r="O15" s="35">
        <v>2.40906826108619</v>
      </c>
    </row>
    <row r="16" spans="1:15" ht="17.25" customHeight="1">
      <c r="A16" s="238" t="s">
        <v>80</v>
      </c>
      <c r="B16" s="238"/>
      <c r="C16" s="238"/>
      <c r="D16" s="238"/>
      <c r="E16" s="30">
        <v>3148</v>
      </c>
      <c r="F16" s="57"/>
      <c r="G16" s="33">
        <v>85.1016518424396</v>
      </c>
      <c r="H16" s="33">
        <v>50.3172825681224</v>
      </c>
      <c r="I16" s="35">
        <v>49.6827174318775</v>
      </c>
      <c r="J16" s="6"/>
      <c r="K16" s="35">
        <v>9.02160101651842</v>
      </c>
      <c r="L16" s="35">
        <v>57.3943661971831</v>
      </c>
      <c r="M16" s="35">
        <v>42.6056338028169</v>
      </c>
      <c r="N16" s="6"/>
      <c r="O16" s="35">
        <v>5.87674714104193</v>
      </c>
    </row>
    <row r="17" spans="1:15" ht="17.25" customHeight="1">
      <c r="A17" s="238" t="s">
        <v>81</v>
      </c>
      <c r="B17" s="238"/>
      <c r="C17" s="238"/>
      <c r="D17" s="238"/>
      <c r="E17" s="30">
        <v>48663</v>
      </c>
      <c r="F17" s="57"/>
      <c r="G17" s="33">
        <v>86.4845981546555</v>
      </c>
      <c r="H17" s="33">
        <v>50.2566174024616</v>
      </c>
      <c r="I17" s="35">
        <v>49.7433825975383</v>
      </c>
      <c r="J17" s="6"/>
      <c r="K17" s="35">
        <v>9.07260136037646</v>
      </c>
      <c r="L17" s="35">
        <v>51.6647791619479</v>
      </c>
      <c r="M17" s="35">
        <v>48.3352208380521</v>
      </c>
      <c r="N17" s="6"/>
      <c r="O17" s="35">
        <v>4.44280048496804</v>
      </c>
    </row>
    <row r="18" spans="1:15" ht="17.25" customHeight="1">
      <c r="A18" s="238" t="s">
        <v>82</v>
      </c>
      <c r="B18" s="239"/>
      <c r="C18" s="239"/>
      <c r="D18" s="239"/>
      <c r="E18" s="30">
        <v>10008.000000000002</v>
      </c>
      <c r="F18" s="57"/>
      <c r="G18" s="33">
        <v>84.2725819344524</v>
      </c>
      <c r="H18" s="33">
        <v>49.6205833530946</v>
      </c>
      <c r="I18" s="35">
        <v>50.3794166469053</v>
      </c>
      <c r="J18" s="6"/>
      <c r="K18" s="35">
        <v>9.97202238209432</v>
      </c>
      <c r="L18" s="35">
        <v>52.8056112224449</v>
      </c>
      <c r="M18" s="35">
        <v>47.1943887775551</v>
      </c>
      <c r="N18" s="6"/>
      <c r="O18" s="35">
        <v>5.75539568345323</v>
      </c>
    </row>
    <row r="19" spans="1:15" ht="17.25" customHeight="1">
      <c r="A19" s="220"/>
      <c r="B19" s="220"/>
      <c r="C19" s="220"/>
      <c r="D19" s="220"/>
      <c r="E19" s="28"/>
      <c r="F19" s="28"/>
      <c r="G19" s="28"/>
      <c r="H19" s="28"/>
      <c r="I19" s="28"/>
      <c r="J19" s="28"/>
      <c r="K19" s="28"/>
      <c r="L19" s="28"/>
      <c r="M19" s="28"/>
      <c r="N19" s="28"/>
      <c r="O19" s="28"/>
    </row>
    <row r="20" spans="1:15" ht="11.25" customHeight="1">
      <c r="A20" s="6"/>
      <c r="B20" s="6"/>
      <c r="C20" s="6"/>
      <c r="D20" s="6"/>
      <c r="I20" s="6"/>
      <c r="J20" s="6"/>
      <c r="K20" s="6"/>
      <c r="L20" s="6"/>
      <c r="M20" s="6"/>
      <c r="N20" s="6"/>
      <c r="O20" s="42"/>
    </row>
    <row r="21" spans="1:15" ht="11.25">
      <c r="A21" s="53" t="s">
        <v>50</v>
      </c>
      <c r="B21" s="6"/>
      <c r="C21" s="61"/>
      <c r="D21" s="240" t="s">
        <v>69</v>
      </c>
      <c r="E21" s="241"/>
      <c r="F21" s="241"/>
      <c r="G21" s="241"/>
      <c r="H21" s="241"/>
      <c r="I21" s="241"/>
      <c r="J21" s="241"/>
      <c r="K21" s="241"/>
      <c r="L21" s="241"/>
      <c r="M21" s="241"/>
      <c r="N21" s="241"/>
      <c r="O21" s="241"/>
    </row>
    <row r="22" ht="11.25" hidden="1">
      <c r="A22" t="s">
        <v>2</v>
      </c>
    </row>
    <row r="23" ht="11.25" hidden="1"/>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ht="11.25" hidden="1"/>
    <row r="39" ht="11.25" hidden="1"/>
    <row r="40" spans="2:15" ht="11.25" hidden="1">
      <c r="B40" s="2"/>
      <c r="C40" s="2"/>
      <c r="D40" s="2"/>
      <c r="I40" s="2"/>
      <c r="J40" s="2"/>
      <c r="K40" s="2"/>
      <c r="L40" s="2"/>
      <c r="M40" s="2"/>
      <c r="N40" s="2"/>
      <c r="O40" s="2"/>
    </row>
  </sheetData>
  <sheetProtection/>
  <mergeCells count="20">
    <mergeCell ref="A17:D17"/>
    <mergeCell ref="A18:D18"/>
    <mergeCell ref="A19:D19"/>
    <mergeCell ref="D21:O21"/>
    <mergeCell ref="N8:N11"/>
    <mergeCell ref="O8:O11"/>
    <mergeCell ref="A13:D13"/>
    <mergeCell ref="A14:D14"/>
    <mergeCell ref="A15:D15"/>
    <mergeCell ref="A16:D16"/>
    <mergeCell ref="A2:N2"/>
    <mergeCell ref="A3:N3"/>
    <mergeCell ref="A4:N4"/>
    <mergeCell ref="A7:D11"/>
    <mergeCell ref="E7:E11"/>
    <mergeCell ref="F7:F11"/>
    <mergeCell ref="G7:O7"/>
    <mergeCell ref="G8:I8"/>
    <mergeCell ref="J8:J11"/>
    <mergeCell ref="K8:M8"/>
  </mergeCells>
  <hyperlinks>
    <hyperlink ref="D21:O21" r:id="rId1" tooltip="www.inegi.org.mx" display="http://www.inegi.org.mx/"/>
    <hyperlink ref="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30.xml><?xml version="1.0" encoding="utf-8"?>
<worksheet xmlns="http://schemas.openxmlformats.org/spreadsheetml/2006/main" xmlns:r="http://schemas.openxmlformats.org/officeDocument/2006/relationships">
  <dimension ref="A2:N61"/>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8.66015625" style="0" customWidth="1"/>
    <col min="5" max="6" width="15.83203125" style="0" customWidth="1"/>
    <col min="7" max="7" width="2.5" style="0" customWidth="1"/>
    <col min="8" max="9" width="15.83203125" style="0" customWidth="1"/>
    <col min="10" max="10" width="2.5" style="0" customWidth="1"/>
    <col min="11" max="12" width="15.83203125" style="0" customWidth="1"/>
    <col min="13" max="255" width="12" style="0" hidden="1" customWidth="1"/>
    <col min="256" max="16384" width="0" style="0" hidden="1" customWidth="1"/>
  </cols>
  <sheetData>
    <row r="1" ht="15.75" customHeight="1"/>
    <row r="2" spans="1:13" ht="12.75" customHeight="1">
      <c r="A2" s="212" t="s">
        <v>401</v>
      </c>
      <c r="B2" s="212"/>
      <c r="C2" s="212"/>
      <c r="D2" s="212"/>
      <c r="E2" s="212"/>
      <c r="F2" s="212"/>
      <c r="G2" s="212"/>
      <c r="H2" s="212"/>
      <c r="I2" s="212"/>
      <c r="J2" s="212"/>
      <c r="K2" s="134"/>
      <c r="L2" s="208" t="s">
        <v>400</v>
      </c>
      <c r="M2" t="s">
        <v>2</v>
      </c>
    </row>
    <row r="3" spans="1:14" ht="12.75" customHeight="1">
      <c r="A3" s="212" t="s">
        <v>402</v>
      </c>
      <c r="B3" s="212"/>
      <c r="C3" s="212"/>
      <c r="D3" s="212"/>
      <c r="E3" s="212"/>
      <c r="F3" s="212"/>
      <c r="G3" s="212"/>
      <c r="H3" s="212"/>
      <c r="I3" s="212"/>
      <c r="J3" s="212"/>
      <c r="K3" s="134"/>
      <c r="L3" s="5" t="s">
        <v>4</v>
      </c>
      <c r="N3" s="9"/>
    </row>
    <row r="4" spans="1:14" ht="12.75" customHeight="1">
      <c r="A4" s="212" t="s">
        <v>403</v>
      </c>
      <c r="B4" s="213"/>
      <c r="C4" s="213"/>
      <c r="D4" s="213"/>
      <c r="E4" s="213"/>
      <c r="F4" s="213"/>
      <c r="G4" s="213"/>
      <c r="H4" s="213"/>
      <c r="I4" s="3"/>
      <c r="J4" s="4"/>
      <c r="K4" s="4"/>
      <c r="N4" s="9"/>
    </row>
    <row r="5" spans="1:14" ht="11.25">
      <c r="A5" s="41"/>
      <c r="B5" s="41"/>
      <c r="C5" s="41"/>
      <c r="D5" s="41"/>
      <c r="E5" s="41"/>
      <c r="F5" s="41"/>
      <c r="G5" s="41"/>
      <c r="H5" s="41"/>
      <c r="I5" s="41"/>
      <c r="J5" s="10"/>
      <c r="K5" s="167"/>
      <c r="N5" s="9"/>
    </row>
    <row r="6" spans="11:12" ht="1.5" customHeight="1">
      <c r="K6" s="15"/>
      <c r="L6" s="15"/>
    </row>
    <row r="7" spans="1:12" ht="45" customHeight="1">
      <c r="A7" s="214" t="s">
        <v>404</v>
      </c>
      <c r="B7" s="250"/>
      <c r="C7" s="250"/>
      <c r="D7" s="250"/>
      <c r="E7" s="277" t="s">
        <v>405</v>
      </c>
      <c r="F7" s="277"/>
      <c r="G7" s="111"/>
      <c r="H7" s="277" t="s">
        <v>406</v>
      </c>
      <c r="I7" s="277"/>
      <c r="J7" s="114"/>
      <c r="K7" s="277" t="s">
        <v>407</v>
      </c>
      <c r="L7" s="277"/>
    </row>
    <row r="8" spans="1:12" ht="1.5" customHeight="1">
      <c r="A8" s="250"/>
      <c r="B8" s="250"/>
      <c r="C8" s="250"/>
      <c r="D8" s="250"/>
      <c r="E8" s="145"/>
      <c r="F8" s="145"/>
      <c r="G8" s="146"/>
      <c r="H8" s="145"/>
      <c r="I8" s="146"/>
      <c r="J8" s="114"/>
      <c r="K8" s="114"/>
      <c r="L8" s="92"/>
    </row>
    <row r="9" spans="1:12" ht="1.5" customHeight="1">
      <c r="A9" s="250"/>
      <c r="B9" s="250"/>
      <c r="C9" s="250"/>
      <c r="D9" s="250"/>
      <c r="G9" s="140"/>
      <c r="I9" s="15"/>
      <c r="J9" s="114"/>
      <c r="K9" s="168"/>
      <c r="L9" s="169"/>
    </row>
    <row r="10" spans="1:12" ht="11.25" customHeight="1">
      <c r="A10" s="250"/>
      <c r="B10" s="250"/>
      <c r="C10" s="250"/>
      <c r="D10" s="250"/>
      <c r="E10" s="26" t="s">
        <v>408</v>
      </c>
      <c r="F10" s="26" t="s">
        <v>77</v>
      </c>
      <c r="G10" s="26"/>
      <c r="H10" s="26" t="s">
        <v>408</v>
      </c>
      <c r="I10" s="26" t="s">
        <v>77</v>
      </c>
      <c r="J10" s="114"/>
      <c r="K10" s="26" t="s">
        <v>408</v>
      </c>
      <c r="L10" s="26" t="s">
        <v>77</v>
      </c>
    </row>
    <row r="11" spans="1:12" ht="1.5" customHeight="1">
      <c r="A11" s="27"/>
      <c r="B11" s="27"/>
      <c r="C11" s="27"/>
      <c r="D11" s="27"/>
      <c r="E11" s="27"/>
      <c r="F11" s="27"/>
      <c r="G11" s="27"/>
      <c r="H11" s="27"/>
      <c r="I11" s="27"/>
      <c r="J11" s="27"/>
      <c r="K11" s="27"/>
      <c r="L11" s="27"/>
    </row>
    <row r="12" spans="1:12" ht="23.25" customHeight="1">
      <c r="A12" s="359">
        <v>2002</v>
      </c>
      <c r="B12" s="359"/>
      <c r="C12" s="359"/>
      <c r="D12" s="359"/>
      <c r="E12" s="170">
        <v>38.8</v>
      </c>
      <c r="F12" s="176">
        <v>46.56359</v>
      </c>
      <c r="G12" s="177"/>
      <c r="H12" s="178">
        <v>59.3</v>
      </c>
      <c r="I12" s="176">
        <v>57.65067</v>
      </c>
      <c r="J12" s="179"/>
      <c r="K12" s="180">
        <v>95.4</v>
      </c>
      <c r="L12" s="176">
        <v>107.14856</v>
      </c>
    </row>
    <row r="13" spans="1:12" ht="17.25" customHeight="1">
      <c r="A13" s="238">
        <v>2003</v>
      </c>
      <c r="B13" s="238"/>
      <c r="C13" s="238"/>
      <c r="D13" s="238"/>
      <c r="E13" s="170">
        <v>40.8</v>
      </c>
      <c r="F13" s="176">
        <v>48.84545</v>
      </c>
      <c r="G13" s="179"/>
      <c r="H13" s="178">
        <v>58.4</v>
      </c>
      <c r="I13" s="180">
        <v>53.31917</v>
      </c>
      <c r="J13" s="179"/>
      <c r="K13" s="180">
        <v>96.6</v>
      </c>
      <c r="L13" s="180">
        <v>116.18177</v>
      </c>
    </row>
    <row r="14" spans="1:12" ht="17.25" customHeight="1">
      <c r="A14" s="238">
        <v>2004</v>
      </c>
      <c r="B14" s="238"/>
      <c r="C14" s="238"/>
      <c r="D14" s="238"/>
      <c r="E14" s="170">
        <v>42.2</v>
      </c>
      <c r="F14" s="176">
        <v>52.23804</v>
      </c>
      <c r="G14" s="179"/>
      <c r="H14" s="178">
        <v>58</v>
      </c>
      <c r="I14" s="176">
        <v>53.06249</v>
      </c>
      <c r="J14" s="179"/>
      <c r="K14" s="180">
        <v>96</v>
      </c>
      <c r="L14" s="176">
        <v>119.72093</v>
      </c>
    </row>
    <row r="15" spans="1:12" ht="17.25" customHeight="1">
      <c r="A15" s="238">
        <v>2005</v>
      </c>
      <c r="B15" s="238"/>
      <c r="C15" s="238"/>
      <c r="D15" s="238"/>
      <c r="E15" s="170">
        <v>43.7</v>
      </c>
      <c r="F15" s="176">
        <v>52.55693</v>
      </c>
      <c r="G15" s="179"/>
      <c r="H15" s="178">
        <v>58.3</v>
      </c>
      <c r="I15" s="176">
        <v>52.44455</v>
      </c>
      <c r="J15" s="179"/>
      <c r="K15" s="180">
        <v>95.3</v>
      </c>
      <c r="L15" s="176">
        <v>118.33969</v>
      </c>
    </row>
    <row r="16" spans="1:12" ht="17.25" customHeight="1">
      <c r="A16" s="238">
        <v>2006</v>
      </c>
      <c r="B16" s="238"/>
      <c r="C16" s="238"/>
      <c r="D16" s="238"/>
      <c r="E16" s="170">
        <v>45.4</v>
      </c>
      <c r="F16" s="176">
        <v>52.80397</v>
      </c>
      <c r="G16" s="179"/>
      <c r="H16" s="178">
        <v>58</v>
      </c>
      <c r="I16" s="176">
        <v>50.61605</v>
      </c>
      <c r="J16" s="179"/>
      <c r="K16" s="180">
        <v>95.6</v>
      </c>
      <c r="L16" s="176">
        <v>113.74711</v>
      </c>
    </row>
    <row r="17" spans="1:12" ht="17.25" customHeight="1">
      <c r="A17" s="238">
        <v>2007</v>
      </c>
      <c r="B17" s="238"/>
      <c r="C17" s="238"/>
      <c r="D17" s="238"/>
      <c r="E17" s="170">
        <v>46.6</v>
      </c>
      <c r="F17" s="176">
        <v>52.62607</v>
      </c>
      <c r="G17" s="179"/>
      <c r="H17" s="178">
        <v>58.9</v>
      </c>
      <c r="I17" s="176">
        <v>52.69594</v>
      </c>
      <c r="J17" s="179"/>
      <c r="K17" s="180">
        <v>95.4</v>
      </c>
      <c r="L17" s="176">
        <v>114.27307</v>
      </c>
    </row>
    <row r="18" spans="1:12" ht="17.25" customHeight="1">
      <c r="A18" s="238">
        <v>2008</v>
      </c>
      <c r="B18" s="238"/>
      <c r="C18" s="238"/>
      <c r="D18" s="238"/>
      <c r="E18" s="170">
        <v>47.2</v>
      </c>
      <c r="F18" s="176">
        <v>53.5735</v>
      </c>
      <c r="G18" s="179"/>
      <c r="H18" s="178">
        <v>60.9</v>
      </c>
      <c r="I18" s="176">
        <v>56.71928</v>
      </c>
      <c r="J18" s="179"/>
      <c r="K18" s="180">
        <v>96.9</v>
      </c>
      <c r="L18" s="176">
        <v>109.74079</v>
      </c>
    </row>
    <row r="19" spans="1:12" ht="17.25" customHeight="1">
      <c r="A19" s="238">
        <v>2009</v>
      </c>
      <c r="B19" s="238"/>
      <c r="C19" s="238"/>
      <c r="D19" s="238"/>
      <c r="E19" s="170">
        <v>49.3</v>
      </c>
      <c r="F19" s="176">
        <v>56.09735</v>
      </c>
      <c r="G19" s="179"/>
      <c r="H19" s="178">
        <v>62</v>
      </c>
      <c r="I19" s="176">
        <v>59.43135</v>
      </c>
      <c r="J19" s="179"/>
      <c r="K19" s="180">
        <v>96.4</v>
      </c>
      <c r="L19" s="176">
        <v>108.26321</v>
      </c>
    </row>
    <row r="20" spans="1:12" ht="17.25" customHeight="1">
      <c r="A20" s="238">
        <v>2010</v>
      </c>
      <c r="B20" s="238"/>
      <c r="C20" s="238"/>
      <c r="D20" s="238"/>
      <c r="E20" s="170">
        <v>50.4</v>
      </c>
      <c r="F20" s="176">
        <v>58.364</v>
      </c>
      <c r="G20" s="179"/>
      <c r="H20" s="178">
        <v>62.2</v>
      </c>
      <c r="I20" s="176">
        <v>61.6566</v>
      </c>
      <c r="J20" s="179"/>
      <c r="K20" s="180">
        <v>96.7</v>
      </c>
      <c r="L20" s="176">
        <v>110.98913</v>
      </c>
    </row>
    <row r="21" spans="1:12" ht="17.25" customHeight="1">
      <c r="A21" s="238">
        <v>2011</v>
      </c>
      <c r="B21" s="238"/>
      <c r="C21" s="238"/>
      <c r="D21" s="238"/>
      <c r="E21" s="170">
        <v>51.8</v>
      </c>
      <c r="F21" s="176">
        <v>58.7159</v>
      </c>
      <c r="G21" s="179"/>
      <c r="H21" s="178">
        <v>61.3</v>
      </c>
      <c r="I21" s="176">
        <v>66.83938</v>
      </c>
      <c r="J21" s="179"/>
      <c r="K21" s="180">
        <v>99.5</v>
      </c>
      <c r="L21" s="176">
        <v>105.72814</v>
      </c>
    </row>
    <row r="22" spans="1:12" ht="17.25" customHeight="1">
      <c r="A22" s="238">
        <v>2012</v>
      </c>
      <c r="B22" s="238"/>
      <c r="C22" s="238"/>
      <c r="D22" s="238"/>
      <c r="E22" s="170">
        <v>52.9</v>
      </c>
      <c r="F22" s="176">
        <v>60.48313</v>
      </c>
      <c r="G22" s="179"/>
      <c r="H22" s="178">
        <v>65.6</v>
      </c>
      <c r="I22" s="176">
        <v>65.24537</v>
      </c>
      <c r="J22" s="179"/>
      <c r="K22" s="180">
        <v>100.9</v>
      </c>
      <c r="L22" s="176">
        <v>100.59019</v>
      </c>
    </row>
    <row r="23" spans="1:12" ht="17.25" customHeight="1">
      <c r="A23" s="238">
        <v>2013</v>
      </c>
      <c r="B23" s="238"/>
      <c r="C23" s="238"/>
      <c r="D23" s="238"/>
      <c r="E23" s="170">
        <v>54.8</v>
      </c>
      <c r="F23" s="176">
        <v>60.64835</v>
      </c>
      <c r="G23" s="179"/>
      <c r="H23" s="107">
        <v>63.2</v>
      </c>
      <c r="I23" s="176">
        <v>62.94567</v>
      </c>
      <c r="J23" s="179"/>
      <c r="K23" s="180">
        <v>105.6</v>
      </c>
      <c r="L23" s="176">
        <v>109.43769</v>
      </c>
    </row>
    <row r="24" spans="1:12" ht="17.25" customHeight="1">
      <c r="A24" s="238">
        <v>2014</v>
      </c>
      <c r="B24" s="238"/>
      <c r="C24" s="238"/>
      <c r="D24" s="238"/>
      <c r="E24" s="170">
        <v>57</v>
      </c>
      <c r="F24" s="176">
        <v>61.9449</v>
      </c>
      <c r="G24" s="179"/>
      <c r="H24" s="178" t="s">
        <v>190</v>
      </c>
      <c r="I24" s="181" t="s">
        <v>190</v>
      </c>
      <c r="J24" s="179"/>
      <c r="K24" s="180">
        <v>104.3</v>
      </c>
      <c r="L24" s="176">
        <v>120.24033</v>
      </c>
    </row>
    <row r="25" spans="1:12" ht="17.25" customHeight="1">
      <c r="A25" s="360"/>
      <c r="B25" s="360"/>
      <c r="C25" s="360"/>
      <c r="D25" s="360"/>
      <c r="E25" s="27"/>
      <c r="F25" s="27"/>
      <c r="G25" s="27"/>
      <c r="H25" s="41"/>
      <c r="I25" s="41"/>
      <c r="J25" s="41"/>
      <c r="K25" s="41"/>
      <c r="L25" s="41"/>
    </row>
    <row r="26" spans="1:12" ht="11.25" customHeight="1">
      <c r="A26" s="6"/>
      <c r="B26" s="6"/>
      <c r="C26" s="6"/>
      <c r="D26" s="6"/>
      <c r="E26" s="6"/>
      <c r="F26" s="6"/>
      <c r="G26" s="6"/>
      <c r="H26" s="6"/>
      <c r="I26" s="6"/>
      <c r="J26" s="6"/>
      <c r="K26" s="6"/>
      <c r="L26" s="2"/>
    </row>
    <row r="27" spans="1:12" ht="11.25" hidden="1">
      <c r="A27" t="s">
        <v>2</v>
      </c>
      <c r="B27" s="40"/>
      <c r="C27" s="40"/>
      <c r="D27" s="40"/>
      <c r="E27" s="40"/>
      <c r="F27" s="40"/>
      <c r="G27" s="40"/>
      <c r="H27" s="6"/>
      <c r="I27" s="6"/>
      <c r="J27" s="6"/>
      <c r="K27" s="6"/>
      <c r="L27" s="6"/>
    </row>
    <row r="28" spans="1:12" ht="11.25" hidden="1">
      <c r="A28" s="40"/>
      <c r="B28" s="40"/>
      <c r="C28" s="40"/>
      <c r="D28" s="40"/>
      <c r="E28" s="40"/>
      <c r="F28" s="40"/>
      <c r="G28" s="40"/>
      <c r="H28" s="6"/>
      <c r="I28" s="6"/>
      <c r="J28" s="6"/>
      <c r="K28" s="6"/>
      <c r="L28" s="6"/>
    </row>
    <row r="29" ht="11.25" hidden="1"/>
    <row r="30" ht="11.25" hidden="1"/>
    <row r="31" ht="11.25" hidden="1"/>
    <row r="32" ht="11.25" hidden="1"/>
    <row r="33" ht="11.25" hidden="1"/>
    <row r="34" ht="11.25" hidden="1"/>
    <row r="35" ht="11.25" hidden="1"/>
    <row r="36" ht="11.25" hidden="1">
      <c r="H36" s="2"/>
    </row>
    <row r="37" ht="11.25" hidden="1"/>
    <row r="38" ht="11.25" hidden="1"/>
    <row r="39" ht="11.25" hidden="1"/>
    <row r="40" ht="11.25" hidden="1"/>
    <row r="41" ht="11.25" hidden="1"/>
    <row r="42" ht="11.25" hidden="1"/>
    <row r="43" ht="11.25" hidden="1"/>
    <row r="44" ht="11.25" hidden="1"/>
    <row r="45" ht="11.25" hidden="1"/>
    <row r="46" ht="11.25" hidden="1"/>
    <row r="47" spans="2:13" ht="11.25" hidden="1">
      <c r="B47" s="2"/>
      <c r="C47" s="2"/>
      <c r="D47" s="2"/>
      <c r="E47" s="2"/>
      <c r="F47" s="2"/>
      <c r="G47" s="2"/>
      <c r="H47" s="2"/>
      <c r="I47" s="2"/>
      <c r="J47" s="2"/>
      <c r="K47" s="2"/>
      <c r="L47" s="2"/>
      <c r="M47" s="2"/>
    </row>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c r="A61" s="40"/>
    </row>
  </sheetData>
  <sheetProtection/>
  <mergeCells count="21">
    <mergeCell ref="A23:D23"/>
    <mergeCell ref="A24:D24"/>
    <mergeCell ref="A25:D25"/>
    <mergeCell ref="A17:D17"/>
    <mergeCell ref="A18:D18"/>
    <mergeCell ref="A19:D19"/>
    <mergeCell ref="A20:D20"/>
    <mergeCell ref="A21:D21"/>
    <mergeCell ref="A22:D22"/>
    <mergeCell ref="K7:L7"/>
    <mergeCell ref="A12:D12"/>
    <mergeCell ref="A13:D13"/>
    <mergeCell ref="A14:D14"/>
    <mergeCell ref="A15:D15"/>
    <mergeCell ref="A16:D16"/>
    <mergeCell ref="A2:J2"/>
    <mergeCell ref="A3:J3"/>
    <mergeCell ref="A4:H4"/>
    <mergeCell ref="A7:D10"/>
    <mergeCell ref="E7:F7"/>
    <mergeCell ref="H7:I7"/>
  </mergeCells>
  <hyperlinks>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31.xml><?xml version="1.0" encoding="utf-8"?>
<worksheet xmlns="http://schemas.openxmlformats.org/spreadsheetml/2006/main" xmlns:r="http://schemas.openxmlformats.org/officeDocument/2006/relationships">
  <dimension ref="A2:O75"/>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83203125" style="0" customWidth="1"/>
    <col min="5" max="5" width="19.66015625" style="0" customWidth="1"/>
    <col min="6" max="6" width="20.83203125" style="0" customWidth="1"/>
    <col min="7" max="7" width="5.83203125" style="0" customWidth="1"/>
    <col min="8" max="8" width="19.16015625" style="0" customWidth="1"/>
    <col min="9" max="9" width="2.66015625" style="0" customWidth="1"/>
    <col min="10" max="10" width="20.83203125" style="0" customWidth="1"/>
    <col min="11" max="11" width="2.66015625" style="0" customWidth="1"/>
    <col min="12" max="16384" width="0" style="0" hidden="1" customWidth="1"/>
  </cols>
  <sheetData>
    <row r="1" ht="15.75" customHeight="1"/>
    <row r="2" spans="1:12" ht="12.75" customHeight="1">
      <c r="A2" s="212" t="s">
        <v>401</v>
      </c>
      <c r="B2" s="212"/>
      <c r="C2" s="212"/>
      <c r="D2" s="212"/>
      <c r="E2" s="212"/>
      <c r="F2" s="212"/>
      <c r="G2" s="212"/>
      <c r="H2" s="212"/>
      <c r="I2" s="43"/>
      <c r="J2" s="260" t="s">
        <v>400</v>
      </c>
      <c r="K2" s="260"/>
      <c r="L2" t="s">
        <v>2</v>
      </c>
    </row>
    <row r="3" spans="1:13" ht="12.75" customHeight="1">
      <c r="A3" s="212" t="s">
        <v>402</v>
      </c>
      <c r="B3" s="212"/>
      <c r="C3" s="212"/>
      <c r="D3" s="212"/>
      <c r="E3" s="212"/>
      <c r="F3" s="212"/>
      <c r="G3" s="212"/>
      <c r="H3" s="134"/>
      <c r="I3" s="134"/>
      <c r="J3" s="134"/>
      <c r="K3" s="5" t="s">
        <v>38</v>
      </c>
      <c r="M3" s="175"/>
    </row>
    <row r="4" spans="1:13" ht="12.75" customHeight="1">
      <c r="A4" s="212" t="s">
        <v>403</v>
      </c>
      <c r="B4" s="213"/>
      <c r="C4" s="213"/>
      <c r="D4" s="213"/>
      <c r="E4" s="213"/>
      <c r="F4" s="213"/>
      <c r="G4" s="213"/>
      <c r="H4" s="4"/>
      <c r="I4" s="4"/>
      <c r="J4" s="4"/>
      <c r="M4" s="175"/>
    </row>
    <row r="5" spans="1:13" ht="11.25">
      <c r="A5" s="41"/>
      <c r="B5" s="41"/>
      <c r="C5" s="41"/>
      <c r="D5" s="41"/>
      <c r="E5" s="41"/>
      <c r="F5" s="41"/>
      <c r="G5" s="41"/>
      <c r="H5" s="167"/>
      <c r="I5" s="167"/>
      <c r="J5" s="167"/>
      <c r="M5" s="173"/>
    </row>
    <row r="6" spans="8:11" ht="1.5" customHeight="1">
      <c r="H6" s="15"/>
      <c r="I6" s="15"/>
      <c r="J6" s="15"/>
      <c r="K6" s="15"/>
    </row>
    <row r="7" spans="1:13" ht="45" customHeight="1">
      <c r="A7" s="214" t="s">
        <v>404</v>
      </c>
      <c r="B7" s="250"/>
      <c r="C7" s="250"/>
      <c r="D7" s="250"/>
      <c r="E7" s="277" t="s">
        <v>409</v>
      </c>
      <c r="F7" s="277"/>
      <c r="G7" s="111"/>
      <c r="H7" s="277" t="s">
        <v>410</v>
      </c>
      <c r="I7" s="277"/>
      <c r="J7" s="277"/>
      <c r="K7" s="277"/>
      <c r="M7" s="174"/>
    </row>
    <row r="8" spans="1:11" ht="1.5" customHeight="1">
      <c r="A8" s="250"/>
      <c r="B8" s="250"/>
      <c r="C8" s="250"/>
      <c r="D8" s="250"/>
      <c r="E8" s="145"/>
      <c r="F8" s="145"/>
      <c r="G8" s="146"/>
      <c r="H8" s="114"/>
      <c r="I8" s="114"/>
      <c r="J8" s="114"/>
      <c r="K8" s="92"/>
    </row>
    <row r="9" spans="1:11" ht="1.5" customHeight="1">
      <c r="A9" s="250"/>
      <c r="B9" s="250"/>
      <c r="C9" s="250"/>
      <c r="D9" s="250"/>
      <c r="G9" s="140"/>
      <c r="H9" s="168"/>
      <c r="I9" s="168"/>
      <c r="J9" s="168"/>
      <c r="K9" s="169"/>
    </row>
    <row r="10" spans="1:11" ht="11.25" customHeight="1">
      <c r="A10" s="250"/>
      <c r="B10" s="250"/>
      <c r="C10" s="250"/>
      <c r="D10" s="250"/>
      <c r="E10" s="26" t="s">
        <v>408</v>
      </c>
      <c r="F10" s="26" t="s">
        <v>77</v>
      </c>
      <c r="G10" s="26"/>
      <c r="H10" s="26" t="s">
        <v>408</v>
      </c>
      <c r="I10" s="26"/>
      <c r="J10" s="26" t="s">
        <v>77</v>
      </c>
      <c r="K10" s="26"/>
    </row>
    <row r="11" spans="1:11" ht="1.5" customHeight="1">
      <c r="A11" s="27"/>
      <c r="B11" s="27"/>
      <c r="C11" s="27"/>
      <c r="D11" s="27"/>
      <c r="E11" s="27"/>
      <c r="F11" s="27"/>
      <c r="G11" s="27"/>
      <c r="H11" s="27"/>
      <c r="I11" s="27"/>
      <c r="J11" s="27"/>
      <c r="K11" s="27"/>
    </row>
    <row r="12" spans="1:11" ht="23.25" customHeight="1">
      <c r="A12" s="359">
        <v>2002</v>
      </c>
      <c r="B12" s="359"/>
      <c r="C12" s="359"/>
      <c r="D12" s="359"/>
      <c r="E12" s="170">
        <v>86.1</v>
      </c>
      <c r="F12" s="182">
        <v>116.73026</v>
      </c>
      <c r="G12" s="171"/>
      <c r="H12" s="170">
        <v>22.5</v>
      </c>
      <c r="I12" s="170"/>
      <c r="J12" s="182">
        <v>22.37599</v>
      </c>
      <c r="K12" s="182"/>
    </row>
    <row r="13" spans="1:11" ht="17.25" customHeight="1">
      <c r="A13" s="238">
        <v>2003</v>
      </c>
      <c r="B13" s="238"/>
      <c r="C13" s="238"/>
      <c r="D13" s="238"/>
      <c r="E13" s="170">
        <v>83.5</v>
      </c>
      <c r="F13" s="176">
        <v>105.89093</v>
      </c>
      <c r="G13" s="179"/>
      <c r="H13" s="180">
        <v>23.3</v>
      </c>
      <c r="I13" s="180"/>
      <c r="J13" s="176">
        <v>23.6935</v>
      </c>
      <c r="K13" s="176"/>
    </row>
    <row r="14" spans="1:11" ht="17.25" customHeight="1">
      <c r="A14" s="238">
        <v>2004</v>
      </c>
      <c r="B14" s="238"/>
      <c r="C14" s="238"/>
      <c r="D14" s="238"/>
      <c r="E14" s="170">
        <v>79.2</v>
      </c>
      <c r="F14" s="176">
        <v>104.7734</v>
      </c>
      <c r="G14" s="179"/>
      <c r="H14" s="180">
        <v>23.8</v>
      </c>
      <c r="I14" s="180"/>
      <c r="J14" s="176">
        <v>26.01123</v>
      </c>
      <c r="K14" s="176"/>
    </row>
    <row r="15" spans="1:11" ht="17.25" customHeight="1">
      <c r="A15" s="238">
        <v>2005</v>
      </c>
      <c r="B15" s="238"/>
      <c r="C15" s="238"/>
      <c r="D15" s="238"/>
      <c r="E15" s="170">
        <v>79.9</v>
      </c>
      <c r="F15" s="176">
        <v>108.71212</v>
      </c>
      <c r="G15" s="179"/>
      <c r="H15" s="180">
        <v>24.5</v>
      </c>
      <c r="I15" s="180"/>
      <c r="J15" s="176">
        <v>26.70446</v>
      </c>
      <c r="K15" s="176"/>
    </row>
    <row r="16" spans="1:11" ht="17.25" customHeight="1">
      <c r="A16" s="238">
        <v>2006</v>
      </c>
      <c r="B16" s="238"/>
      <c r="C16" s="238"/>
      <c r="D16" s="238"/>
      <c r="E16" s="170">
        <v>78.7</v>
      </c>
      <c r="F16" s="176">
        <v>99.69917</v>
      </c>
      <c r="G16" s="179"/>
      <c r="H16" s="180">
        <v>25.2</v>
      </c>
      <c r="I16" s="180"/>
      <c r="J16" s="176">
        <v>25.66981</v>
      </c>
      <c r="K16" s="176"/>
    </row>
    <row r="17" spans="1:11" ht="17.25" customHeight="1">
      <c r="A17" s="238">
        <v>2007</v>
      </c>
      <c r="B17" s="238"/>
      <c r="C17" s="238"/>
      <c r="D17" s="238"/>
      <c r="E17" s="170">
        <v>80.1</v>
      </c>
      <c r="F17" s="176">
        <v>101.88095</v>
      </c>
      <c r="G17" s="179"/>
      <c r="H17" s="180">
        <v>25.9</v>
      </c>
      <c r="I17" s="180"/>
      <c r="J17" s="176">
        <v>25.28807</v>
      </c>
      <c r="K17" s="176"/>
    </row>
    <row r="18" spans="1:11" ht="17.25" customHeight="1">
      <c r="A18" s="238">
        <v>2008</v>
      </c>
      <c r="B18" s="238"/>
      <c r="C18" s="238"/>
      <c r="D18" s="238"/>
      <c r="E18" s="170">
        <v>79.4</v>
      </c>
      <c r="F18" s="176">
        <v>115.93306</v>
      </c>
      <c r="G18" s="179"/>
      <c r="H18" s="180">
        <v>26.6</v>
      </c>
      <c r="I18" s="180"/>
      <c r="J18" s="176">
        <v>27.72646</v>
      </c>
      <c r="K18" s="176"/>
    </row>
    <row r="19" spans="1:11" ht="17.25" customHeight="1">
      <c r="A19" s="238">
        <v>2009</v>
      </c>
      <c r="B19" s="238"/>
      <c r="C19" s="238"/>
      <c r="D19" s="238"/>
      <c r="E19" s="170">
        <v>82.5</v>
      </c>
      <c r="F19" s="176">
        <v>110.81967</v>
      </c>
      <c r="G19" s="179"/>
      <c r="H19" s="180">
        <v>27.8</v>
      </c>
      <c r="I19" s="180"/>
      <c r="J19" s="176">
        <v>27.58095</v>
      </c>
      <c r="K19" s="176"/>
    </row>
    <row r="20" spans="1:11" ht="17.25" customHeight="1">
      <c r="A20" s="238">
        <v>2010</v>
      </c>
      <c r="B20" s="238"/>
      <c r="C20" s="238"/>
      <c r="D20" s="238"/>
      <c r="E20" s="170">
        <v>83</v>
      </c>
      <c r="F20" s="176">
        <v>107.18053</v>
      </c>
      <c r="G20" s="179"/>
      <c r="H20" s="180">
        <v>29.3</v>
      </c>
      <c r="I20" s="180"/>
      <c r="J20" s="176">
        <v>28.18679</v>
      </c>
      <c r="K20" s="176"/>
    </row>
    <row r="21" spans="1:11" ht="17.25" customHeight="1">
      <c r="A21" s="238">
        <v>2011</v>
      </c>
      <c r="B21" s="238"/>
      <c r="C21" s="238"/>
      <c r="D21" s="238"/>
      <c r="E21" s="170">
        <v>84.6</v>
      </c>
      <c r="F21" s="176">
        <v>101.59662</v>
      </c>
      <c r="G21" s="179"/>
      <c r="H21" s="180">
        <v>30.8</v>
      </c>
      <c r="I21" s="180"/>
      <c r="J21" s="176">
        <v>30.52113</v>
      </c>
      <c r="K21" s="176"/>
    </row>
    <row r="22" spans="1:11" ht="17.25" customHeight="1">
      <c r="A22" s="238">
        <v>2012</v>
      </c>
      <c r="B22" s="238"/>
      <c r="C22" s="238"/>
      <c r="D22" s="238"/>
      <c r="E22" s="170">
        <v>85.9</v>
      </c>
      <c r="F22" s="176">
        <v>96.38672</v>
      </c>
      <c r="G22" s="179"/>
      <c r="H22" s="180">
        <v>32.1</v>
      </c>
      <c r="I22" s="180"/>
      <c r="J22" s="176">
        <v>30.55169</v>
      </c>
      <c r="K22" s="176"/>
    </row>
    <row r="23" spans="1:11" ht="17.25" customHeight="1">
      <c r="A23" s="238">
        <v>2013</v>
      </c>
      <c r="B23" s="238"/>
      <c r="C23" s="238"/>
      <c r="D23" s="238"/>
      <c r="E23" s="170">
        <v>74.8</v>
      </c>
      <c r="F23" s="176">
        <v>89.81454</v>
      </c>
      <c r="G23" s="179"/>
      <c r="H23" s="180">
        <v>33.1</v>
      </c>
      <c r="I23" s="180"/>
      <c r="J23" s="176">
        <v>30.85174</v>
      </c>
      <c r="K23" s="176"/>
    </row>
    <row r="24" spans="1:11" ht="17.25" customHeight="1">
      <c r="A24" s="238">
        <v>2014</v>
      </c>
      <c r="B24" s="238"/>
      <c r="C24" s="238"/>
      <c r="D24" s="238"/>
      <c r="E24" s="170">
        <v>76.4</v>
      </c>
      <c r="F24" s="176">
        <v>98.4134</v>
      </c>
      <c r="G24" s="179"/>
      <c r="H24" s="180">
        <v>34.13</v>
      </c>
      <c r="I24" s="176" t="s">
        <v>417</v>
      </c>
      <c r="J24" s="176">
        <v>31.7</v>
      </c>
      <c r="K24" s="176" t="s">
        <v>417</v>
      </c>
    </row>
    <row r="25" spans="1:11" ht="17.25" customHeight="1">
      <c r="A25" s="360"/>
      <c r="B25" s="360"/>
      <c r="C25" s="360"/>
      <c r="D25" s="360"/>
      <c r="E25" s="27"/>
      <c r="F25" s="27"/>
      <c r="G25" s="27"/>
      <c r="H25" s="41"/>
      <c r="I25" s="41"/>
      <c r="J25" s="41"/>
      <c r="K25" s="41"/>
    </row>
    <row r="26" spans="1:11" ht="11.25" customHeight="1">
      <c r="A26" s="6"/>
      <c r="B26" s="6"/>
      <c r="C26" s="6"/>
      <c r="D26" s="6"/>
      <c r="E26" s="6"/>
      <c r="F26" s="6"/>
      <c r="G26" s="6"/>
      <c r="H26" s="6"/>
      <c r="I26" s="6"/>
      <c r="J26" s="6"/>
      <c r="K26" s="2"/>
    </row>
    <row r="27" spans="1:11" ht="11.25" customHeight="1">
      <c r="A27" s="6" t="s">
        <v>44</v>
      </c>
      <c r="B27" s="251" t="s">
        <v>411</v>
      </c>
      <c r="C27" s="251"/>
      <c r="D27" s="251"/>
      <c r="E27" s="251"/>
      <c r="F27" s="251"/>
      <c r="G27" s="251"/>
      <c r="H27" s="251"/>
      <c r="I27" s="251"/>
      <c r="J27" s="251"/>
      <c r="K27" s="251"/>
    </row>
    <row r="28" spans="1:11" ht="11.25" customHeight="1">
      <c r="A28" s="6"/>
      <c r="B28" s="251"/>
      <c r="C28" s="251"/>
      <c r="D28" s="251"/>
      <c r="E28" s="251"/>
      <c r="F28" s="251"/>
      <c r="G28" s="251"/>
      <c r="H28" s="251"/>
      <c r="I28" s="251"/>
      <c r="J28" s="251"/>
      <c r="K28" s="251"/>
    </row>
    <row r="29" spans="1:11" ht="11.25" customHeight="1">
      <c r="A29" s="6"/>
      <c r="B29" s="251"/>
      <c r="C29" s="251"/>
      <c r="D29" s="251"/>
      <c r="E29" s="251"/>
      <c r="F29" s="251"/>
      <c r="G29" s="251"/>
      <c r="H29" s="251"/>
      <c r="I29" s="251"/>
      <c r="J29" s="251"/>
      <c r="K29" s="251"/>
    </row>
    <row r="30" spans="1:11" ht="11.25" customHeight="1">
      <c r="A30" s="6"/>
      <c r="B30" s="251"/>
      <c r="C30" s="251"/>
      <c r="D30" s="251"/>
      <c r="E30" s="251"/>
      <c r="F30" s="251"/>
      <c r="G30" s="251"/>
      <c r="H30" s="251"/>
      <c r="I30" s="251"/>
      <c r="J30" s="251"/>
      <c r="K30" s="251"/>
    </row>
    <row r="31" spans="1:12" ht="11.25">
      <c r="A31" s="239" t="s">
        <v>50</v>
      </c>
      <c r="B31" s="239"/>
      <c r="C31" s="239"/>
      <c r="D31" s="348" t="s">
        <v>415</v>
      </c>
      <c r="E31" s="348"/>
      <c r="F31" s="348"/>
      <c r="G31" s="348"/>
      <c r="H31" s="348"/>
      <c r="I31" s="348"/>
      <c r="J31" s="348"/>
      <c r="K31" s="348"/>
      <c r="L31" s="172"/>
    </row>
    <row r="32" spans="1:11" ht="11.25" hidden="1">
      <c r="A32" t="s">
        <v>2</v>
      </c>
      <c r="B32" s="40"/>
      <c r="C32" s="40"/>
      <c r="D32" s="40"/>
      <c r="E32" s="40"/>
      <c r="F32" s="40"/>
      <c r="G32" s="40"/>
      <c r="H32" s="6"/>
      <c r="I32" s="6"/>
      <c r="J32" s="6"/>
      <c r="K32" s="6"/>
    </row>
    <row r="33" spans="1:11" ht="11.25" hidden="1">
      <c r="A33" s="40"/>
      <c r="B33" s="40"/>
      <c r="C33" s="40"/>
      <c r="D33" s="40"/>
      <c r="E33" s="40"/>
      <c r="F33" s="40"/>
      <c r="G33" s="40"/>
      <c r="H33" s="6"/>
      <c r="I33" s="6"/>
      <c r="J33" s="6"/>
      <c r="K33" s="6"/>
    </row>
    <row r="34" ht="11.25" hidden="1"/>
    <row r="35" ht="11.25" hidden="1"/>
    <row r="36" spans="8:10" ht="11.25" hidden="1">
      <c r="H36" s="2"/>
      <c r="I36" s="2"/>
      <c r="J36" s="2"/>
    </row>
    <row r="37" ht="11.25" hidden="1"/>
    <row r="38" ht="11.25" hidden="1"/>
    <row r="39" ht="11.25" hidden="1"/>
    <row r="40" ht="11.25" hidden="1"/>
    <row r="41" ht="11.25" hidden="1"/>
    <row r="42" ht="11.25" hidden="1"/>
    <row r="43" ht="11.25" hidden="1"/>
    <row r="44" ht="11.25" hidden="1"/>
    <row r="45" ht="11.25" hidden="1"/>
    <row r="46" ht="11.25" hidden="1"/>
    <row r="47" spans="2:15" ht="11.25" hidden="1">
      <c r="B47" s="2"/>
      <c r="C47" s="2"/>
      <c r="D47" s="2"/>
      <c r="E47" s="2"/>
      <c r="F47" s="2"/>
      <c r="G47" s="2"/>
      <c r="H47" s="2"/>
      <c r="I47" s="2"/>
      <c r="J47" s="2"/>
      <c r="K47" s="2"/>
      <c r="L47" s="2"/>
      <c r="M47" s="2"/>
      <c r="N47" s="2"/>
      <c r="O47" s="2"/>
    </row>
    <row r="48" ht="11.25" hidden="1"/>
    <row r="49" ht="11.25" hidden="1"/>
    <row r="50" ht="11.25" hidden="1"/>
    <row r="51" ht="11.25" hidden="1"/>
    <row r="52" ht="11.25" hidden="1"/>
    <row r="53" ht="11.25" hidden="1"/>
    <row r="54" ht="11.25" hidden="1"/>
    <row r="55" ht="11.25" hidden="1"/>
    <row r="56" ht="11.25" hidden="1"/>
    <row r="57" ht="11.25" hidden="1"/>
    <row r="58" ht="11.25" hidden="1"/>
    <row r="59" ht="11.25" hidden="1"/>
    <row r="60" ht="11.25" hidden="1"/>
    <row r="61" ht="11.25" hidden="1"/>
    <row r="62" ht="11.25" hidden="1"/>
    <row r="63" ht="11.25" hidden="1"/>
    <row r="64" ht="11.25" hidden="1"/>
    <row r="65" ht="11.25" hidden="1"/>
    <row r="66" ht="11.25" hidden="1"/>
    <row r="67" ht="11.25" hidden="1"/>
    <row r="68" ht="11.25" hidden="1"/>
    <row r="69" ht="11.25" hidden="1"/>
    <row r="70" ht="11.25" hidden="1"/>
    <row r="71" ht="11.25" hidden="1"/>
    <row r="72" ht="11.25" hidden="1"/>
    <row r="73" ht="11.25" hidden="1"/>
    <row r="74" ht="11.25" hidden="1"/>
    <row r="75" ht="11.25" hidden="1">
      <c r="A75" s="40"/>
    </row>
  </sheetData>
  <sheetProtection/>
  <mergeCells count="24">
    <mergeCell ref="A31:C31"/>
    <mergeCell ref="D31:K31"/>
    <mergeCell ref="A20:D20"/>
    <mergeCell ref="A21:D21"/>
    <mergeCell ref="A22:D22"/>
    <mergeCell ref="A23:D23"/>
    <mergeCell ref="A24:D24"/>
    <mergeCell ref="B27:K30"/>
    <mergeCell ref="A25:D25"/>
    <mergeCell ref="A18:D18"/>
    <mergeCell ref="A2:H2"/>
    <mergeCell ref="A3:G3"/>
    <mergeCell ref="A4:G4"/>
    <mergeCell ref="A19:D19"/>
    <mergeCell ref="A7:D10"/>
    <mergeCell ref="E7:F7"/>
    <mergeCell ref="A17:D17"/>
    <mergeCell ref="A16:D16"/>
    <mergeCell ref="J2:K2"/>
    <mergeCell ref="A15:D15"/>
    <mergeCell ref="H7:K7"/>
    <mergeCell ref="A12:D12"/>
    <mergeCell ref="A13:D13"/>
    <mergeCell ref="A14:D14"/>
  </mergeCells>
  <hyperlinks>
    <hyperlink ref="D31:K31" r:id="rId1" tooltip="www.snieg.mx/cni/indicadores.aspx?" display="INEGI. Catálogo Nacional de Indicadores. www.snieg.mx (&lt;día&gt; de &lt;mes&gt; de &lt;año&gt;)."/>
    <hyperlink ref="J2: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32.xml><?xml version="1.0" encoding="utf-8"?>
<worksheet xmlns="http://schemas.openxmlformats.org/spreadsheetml/2006/main" xmlns:r="http://schemas.openxmlformats.org/officeDocument/2006/relationships">
  <dimension ref="A2:R71"/>
  <sheetViews>
    <sheetView showGridLines="0" showRowColHeaders="0" zoomScalePageLayoutView="0" workbookViewId="0" topLeftCell="A1">
      <pane xSplit="5" ySplit="9" topLeftCell="F10" activePane="bottomRight" state="frozen"/>
      <selection pane="topLeft" activeCell="A1" sqref="A1"/>
      <selection pane="topRight" activeCell="F1" sqref="F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83203125" style="0" customWidth="1"/>
    <col min="5" max="5" width="2.83203125" style="0" customWidth="1"/>
    <col min="6" max="6" width="13.33203125" style="2" customWidth="1"/>
    <col min="7" max="7" width="2.83203125" style="2" customWidth="1"/>
    <col min="8" max="8" width="16.83203125" style="2" customWidth="1"/>
    <col min="9" max="9" width="2.83203125" style="2" customWidth="1"/>
    <col min="10" max="10" width="20.83203125" style="2" customWidth="1"/>
    <col min="11" max="11" width="2.83203125" style="0" customWidth="1"/>
    <col min="12" max="12" width="19.5" style="0" customWidth="1"/>
    <col min="13" max="255" width="12" style="0" hidden="1" customWidth="1"/>
    <col min="256" max="16384" width="0" style="0" hidden="1" customWidth="1"/>
  </cols>
  <sheetData>
    <row r="1" ht="15.75" customHeight="1"/>
    <row r="2" spans="1:13" ht="12.75">
      <c r="A2" s="212" t="s">
        <v>361</v>
      </c>
      <c r="B2" s="213"/>
      <c r="C2" s="213"/>
      <c r="D2" s="213"/>
      <c r="E2" s="213"/>
      <c r="F2" s="213"/>
      <c r="G2" s="213"/>
      <c r="H2" s="213"/>
      <c r="I2" s="213"/>
      <c r="J2" s="213"/>
      <c r="K2" s="213"/>
      <c r="L2" s="208" t="s">
        <v>412</v>
      </c>
      <c r="M2" t="s">
        <v>2</v>
      </c>
    </row>
    <row r="3" spans="1:14" ht="12.75" customHeight="1">
      <c r="A3" s="212" t="s">
        <v>362</v>
      </c>
      <c r="B3" s="238"/>
      <c r="C3" s="238"/>
      <c r="D3" s="238"/>
      <c r="E3" s="238"/>
      <c r="F3" s="238"/>
      <c r="G3" s="238"/>
      <c r="H3" s="238"/>
      <c r="I3" s="238"/>
      <c r="J3" s="238"/>
      <c r="K3" s="238"/>
      <c r="N3" s="9"/>
    </row>
    <row r="4" spans="1:14" ht="12.75" customHeight="1">
      <c r="A4" s="212">
        <v>2013</v>
      </c>
      <c r="B4" s="238"/>
      <c r="C4" s="238"/>
      <c r="D4" s="238"/>
      <c r="E4" s="238"/>
      <c r="F4" s="238"/>
      <c r="G4" s="238"/>
      <c r="H4" s="238"/>
      <c r="I4" s="238"/>
      <c r="J4" s="238"/>
      <c r="K4" s="238"/>
      <c r="N4" s="9"/>
    </row>
    <row r="5" spans="1:14" ht="12.75">
      <c r="A5" s="365" t="s">
        <v>363</v>
      </c>
      <c r="B5" s="365"/>
      <c r="C5" s="365"/>
      <c r="D5" s="365"/>
      <c r="E5" s="1"/>
      <c r="F5" s="1"/>
      <c r="G5" s="1"/>
      <c r="H5" s="1"/>
      <c r="I5" s="1"/>
      <c r="J5" s="1"/>
      <c r="K5" s="1"/>
      <c r="N5" s="9"/>
    </row>
    <row r="6" spans="1:12" ht="11.25">
      <c r="A6" s="10"/>
      <c r="B6" s="10"/>
      <c r="C6" s="10"/>
      <c r="D6" s="10"/>
      <c r="E6" s="10"/>
      <c r="F6" s="11"/>
      <c r="G6" s="11"/>
      <c r="H6" s="11"/>
      <c r="I6" s="11"/>
      <c r="J6" s="11"/>
      <c r="K6" s="11"/>
      <c r="L6" s="28"/>
    </row>
    <row r="7" spans="11:12" ht="1.5" customHeight="1">
      <c r="K7" s="2"/>
      <c r="L7" s="2"/>
    </row>
    <row r="8" spans="1:12" ht="45" customHeight="1">
      <c r="A8" s="214" t="s">
        <v>364</v>
      </c>
      <c r="B8" s="214"/>
      <c r="C8" s="214"/>
      <c r="D8" s="214"/>
      <c r="E8" s="16"/>
      <c r="F8" s="26" t="s">
        <v>365</v>
      </c>
      <c r="G8" s="26"/>
      <c r="H8" s="26" t="s">
        <v>366</v>
      </c>
      <c r="I8" s="19"/>
      <c r="J8" s="26" t="s">
        <v>367</v>
      </c>
      <c r="K8" s="19"/>
      <c r="L8" s="26" t="s">
        <v>368</v>
      </c>
    </row>
    <row r="9" spans="1:12" ht="1.5" customHeight="1">
      <c r="A9" s="27"/>
      <c r="B9" s="27"/>
      <c r="C9" s="27"/>
      <c r="D9" s="27"/>
      <c r="E9" s="27"/>
      <c r="F9" s="28"/>
      <c r="G9" s="28"/>
      <c r="H9" s="28"/>
      <c r="I9" s="28"/>
      <c r="J9" s="28"/>
      <c r="K9" s="28"/>
      <c r="L9" s="28"/>
    </row>
    <row r="10" spans="1:18" ht="23.25" customHeight="1">
      <c r="A10" s="244" t="s">
        <v>8</v>
      </c>
      <c r="B10" s="245"/>
      <c r="C10" s="245"/>
      <c r="D10" s="245"/>
      <c r="E10" s="29"/>
      <c r="F10" s="153">
        <v>65.01210653753027</v>
      </c>
      <c r="G10" s="153"/>
      <c r="H10" s="153">
        <v>33.171912832929785</v>
      </c>
      <c r="I10" s="105"/>
      <c r="J10" s="153">
        <v>92.61501210653753</v>
      </c>
      <c r="K10" s="104"/>
      <c r="L10" s="154">
        <v>81.1138014527845</v>
      </c>
      <c r="N10" s="155"/>
      <c r="O10" s="155"/>
      <c r="P10" s="155"/>
      <c r="Q10" s="155"/>
      <c r="R10" s="155"/>
    </row>
    <row r="11" spans="1:18" ht="23.25" customHeight="1">
      <c r="A11" s="298" t="s">
        <v>369</v>
      </c>
      <c r="B11" s="314"/>
      <c r="C11" s="314"/>
      <c r="D11" s="314"/>
      <c r="E11" s="156"/>
      <c r="F11" s="155">
        <v>65.82733812949641</v>
      </c>
      <c r="G11" s="155"/>
      <c r="H11" s="155">
        <v>33.093525179856115</v>
      </c>
      <c r="J11" s="155">
        <v>94.24460431654677</v>
      </c>
      <c r="K11" s="6"/>
      <c r="L11" s="157">
        <v>81.65467625899281</v>
      </c>
      <c r="N11" s="155"/>
      <c r="O11" s="155"/>
      <c r="P11" s="155"/>
      <c r="Q11" s="155"/>
      <c r="R11" s="155"/>
    </row>
    <row r="12" spans="1:18" ht="17.25" customHeight="1">
      <c r="A12" s="298" t="s">
        <v>370</v>
      </c>
      <c r="B12" s="314"/>
      <c r="C12" s="314"/>
      <c r="D12" s="314"/>
      <c r="E12" s="156"/>
      <c r="F12" s="155">
        <v>63.63636363636363</v>
      </c>
      <c r="G12" s="155"/>
      <c r="H12" s="155">
        <v>34.78260869565217</v>
      </c>
      <c r="J12" s="155">
        <v>94.0711462450593</v>
      </c>
      <c r="K12" s="6"/>
      <c r="L12" s="157">
        <v>84.58498023715416</v>
      </c>
      <c r="N12" s="155"/>
      <c r="O12" s="155"/>
      <c r="P12" s="155"/>
      <c r="Q12" s="155"/>
      <c r="R12" s="155"/>
    </row>
    <row r="13" spans="1:18" ht="17.25" customHeight="1">
      <c r="A13" s="298" t="s">
        <v>371</v>
      </c>
      <c r="B13" s="314"/>
      <c r="C13" s="314"/>
      <c r="D13" s="314"/>
      <c r="E13" s="156"/>
      <c r="F13" s="155">
        <v>58.82352941176471</v>
      </c>
      <c r="G13" s="155"/>
      <c r="H13" s="155">
        <v>11.76470588235294</v>
      </c>
      <c r="J13" s="155">
        <v>17.647058823529413</v>
      </c>
      <c r="K13" s="6"/>
      <c r="L13" s="157">
        <v>11.76470588235294</v>
      </c>
      <c r="N13" s="155"/>
      <c r="O13" s="155"/>
      <c r="P13" s="155"/>
      <c r="Q13" s="155"/>
      <c r="R13" s="155"/>
    </row>
    <row r="14" spans="1:18" ht="23.25" customHeight="1">
      <c r="A14" s="246" t="s">
        <v>372</v>
      </c>
      <c r="B14" s="246"/>
      <c r="C14" s="246"/>
      <c r="D14" s="246"/>
      <c r="E14" s="6"/>
      <c r="F14" s="155">
        <v>70.1280227596017</v>
      </c>
      <c r="G14" s="155"/>
      <c r="H14" s="155">
        <v>27.880512091038405</v>
      </c>
      <c r="J14" s="155">
        <v>91.74964438122333</v>
      </c>
      <c r="K14" s="6"/>
      <c r="L14" s="157">
        <v>78.94736842105263</v>
      </c>
      <c r="N14" s="155"/>
      <c r="O14" s="155"/>
      <c r="P14" s="155"/>
      <c r="Q14" s="155"/>
      <c r="R14" s="155"/>
    </row>
    <row r="15" spans="1:18" ht="23.25" customHeight="1">
      <c r="A15" s="298" t="s">
        <v>373</v>
      </c>
      <c r="B15" s="314"/>
      <c r="C15" s="314"/>
      <c r="D15" s="314"/>
      <c r="E15" s="156"/>
      <c r="F15" s="155">
        <v>70.73170731707317</v>
      </c>
      <c r="G15" s="155"/>
      <c r="H15" s="155">
        <v>28.252032520325205</v>
      </c>
      <c r="J15" s="155">
        <v>93.90243902439023</v>
      </c>
      <c r="K15" s="6"/>
      <c r="L15" s="157">
        <v>80.08130081300813</v>
      </c>
      <c r="N15" s="155"/>
      <c r="O15" s="155"/>
      <c r="P15" s="155"/>
      <c r="Q15" s="155"/>
      <c r="R15" s="155"/>
    </row>
    <row r="16" spans="1:18" ht="17.25" customHeight="1">
      <c r="A16" s="298" t="s">
        <v>374</v>
      </c>
      <c r="B16" s="314"/>
      <c r="C16" s="314"/>
      <c r="D16" s="314"/>
      <c r="E16" s="156"/>
      <c r="F16" s="155">
        <v>69.23076923076923</v>
      </c>
      <c r="G16" s="155"/>
      <c r="H16" s="155">
        <v>28.717948717948715</v>
      </c>
      <c r="J16" s="155">
        <v>92.82051282051282</v>
      </c>
      <c r="K16" s="6"/>
      <c r="L16" s="157">
        <v>82.05128205128204</v>
      </c>
      <c r="N16" s="155"/>
      <c r="O16" s="155"/>
      <c r="P16" s="155"/>
      <c r="Q16" s="155"/>
      <c r="R16" s="155"/>
    </row>
    <row r="17" spans="1:18" ht="17.25" customHeight="1">
      <c r="A17" s="298" t="s">
        <v>375</v>
      </c>
      <c r="B17" s="314"/>
      <c r="C17" s="314"/>
      <c r="D17" s="314"/>
      <c r="E17" s="156"/>
      <c r="F17" s="155">
        <v>62.5</v>
      </c>
      <c r="G17" s="155"/>
      <c r="H17" s="155">
        <v>6.25</v>
      </c>
      <c r="J17" s="155">
        <v>12.5</v>
      </c>
      <c r="K17" s="6"/>
      <c r="L17" s="157">
        <v>6.25</v>
      </c>
      <c r="N17" s="155"/>
      <c r="O17" s="155"/>
      <c r="P17" s="155"/>
      <c r="Q17" s="155"/>
      <c r="R17" s="155"/>
    </row>
    <row r="18" spans="1:18" ht="23.25" customHeight="1">
      <c r="A18" s="364" t="s">
        <v>376</v>
      </c>
      <c r="B18" s="253"/>
      <c r="C18" s="253"/>
      <c r="D18" s="253"/>
      <c r="E18" s="36"/>
      <c r="F18" s="155">
        <v>35.77235772357724</v>
      </c>
      <c r="G18" s="155"/>
      <c r="H18" s="155">
        <v>63.41463414634146</v>
      </c>
      <c r="J18" s="155">
        <v>97.5609756097561</v>
      </c>
      <c r="K18" s="6"/>
      <c r="L18" s="157">
        <v>93.4959349593496</v>
      </c>
      <c r="N18" s="155"/>
      <c r="O18" s="155"/>
      <c r="P18" s="155"/>
      <c r="Q18" s="155"/>
      <c r="R18" s="155"/>
    </row>
    <row r="19" spans="1:18" ht="23.25" customHeight="1">
      <c r="A19" s="298" t="s">
        <v>373</v>
      </c>
      <c r="B19" s="314"/>
      <c r="C19" s="314"/>
      <c r="D19" s="314"/>
      <c r="E19" s="156"/>
      <c r="F19" s="155">
        <v>28.125</v>
      </c>
      <c r="G19" s="155"/>
      <c r="H19" s="155">
        <v>70.3125</v>
      </c>
      <c r="J19" s="155">
        <v>96.875</v>
      </c>
      <c r="K19" s="6"/>
      <c r="L19" s="157">
        <v>93.75</v>
      </c>
      <c r="N19" s="155"/>
      <c r="O19" s="155"/>
      <c r="P19" s="155"/>
      <c r="Q19" s="155"/>
      <c r="R19" s="155"/>
    </row>
    <row r="20" spans="1:18" ht="17.25" customHeight="1">
      <c r="A20" s="298" t="s">
        <v>374</v>
      </c>
      <c r="B20" s="314"/>
      <c r="C20" s="314"/>
      <c r="D20" s="314"/>
      <c r="E20" s="156"/>
      <c r="F20" s="155">
        <v>44.827586206896555</v>
      </c>
      <c r="G20" s="155"/>
      <c r="H20" s="155">
        <v>55.172413793103445</v>
      </c>
      <c r="J20" s="155">
        <v>98.27586206896551</v>
      </c>
      <c r="K20" s="6"/>
      <c r="L20" s="157">
        <v>93.10344827586206</v>
      </c>
      <c r="N20" s="155"/>
      <c r="O20" s="155"/>
      <c r="P20" s="155"/>
      <c r="Q20" s="155"/>
      <c r="R20" s="155"/>
    </row>
    <row r="21" spans="1:18" ht="17.25" customHeight="1">
      <c r="A21" s="298" t="s">
        <v>375</v>
      </c>
      <c r="B21" s="314"/>
      <c r="C21" s="314"/>
      <c r="D21" s="314"/>
      <c r="E21" s="156"/>
      <c r="F21" s="155">
        <v>0</v>
      </c>
      <c r="G21" s="155"/>
      <c r="H21" s="155">
        <v>100</v>
      </c>
      <c r="J21" s="155">
        <v>100</v>
      </c>
      <c r="K21" s="6"/>
      <c r="L21" s="157">
        <v>100</v>
      </c>
      <c r="N21" s="155"/>
      <c r="O21" s="155"/>
      <c r="P21" s="155"/>
      <c r="Q21" s="155"/>
      <c r="R21" s="155"/>
    </row>
    <row r="22" spans="1:12" ht="17.25" customHeight="1">
      <c r="A22" s="220"/>
      <c r="B22" s="220"/>
      <c r="C22" s="220"/>
      <c r="D22" s="220"/>
      <c r="E22" s="41"/>
      <c r="F22" s="28"/>
      <c r="G22" s="28"/>
      <c r="H22" s="28"/>
      <c r="I22" s="28"/>
      <c r="J22" s="28"/>
      <c r="K22" s="28"/>
      <c r="L22" s="28"/>
    </row>
    <row r="23" spans="1:12" ht="11.25" customHeight="1">
      <c r="A23" s="6"/>
      <c r="B23" s="6"/>
      <c r="C23" s="6"/>
      <c r="D23" s="6"/>
      <c r="E23" s="6"/>
      <c r="K23" s="6"/>
      <c r="L23" s="2"/>
    </row>
    <row r="24" spans="1:12" ht="11.25" customHeight="1">
      <c r="A24" s="53" t="s">
        <v>45</v>
      </c>
      <c r="B24" s="53"/>
      <c r="C24" s="251" t="s">
        <v>377</v>
      </c>
      <c r="D24" s="251"/>
      <c r="E24" s="251"/>
      <c r="F24" s="251"/>
      <c r="G24" s="251"/>
      <c r="H24" s="251"/>
      <c r="I24" s="251"/>
      <c r="J24" s="251"/>
      <c r="K24" s="251"/>
      <c r="L24" s="251"/>
    </row>
    <row r="25" spans="1:12" ht="11.25" customHeight="1">
      <c r="A25" s="6"/>
      <c r="B25" s="6"/>
      <c r="C25" s="251"/>
      <c r="D25" s="251"/>
      <c r="E25" s="251"/>
      <c r="F25" s="251"/>
      <c r="G25" s="251"/>
      <c r="H25" s="251"/>
      <c r="I25" s="251"/>
      <c r="J25" s="251"/>
      <c r="K25" s="251"/>
      <c r="L25" s="251"/>
    </row>
    <row r="26" spans="1:12" ht="11.25" customHeight="1">
      <c r="A26" s="6"/>
      <c r="B26" s="6"/>
      <c r="C26" s="251"/>
      <c r="D26" s="251"/>
      <c r="E26" s="251"/>
      <c r="F26" s="251"/>
      <c r="G26" s="251"/>
      <c r="H26" s="251"/>
      <c r="I26" s="251"/>
      <c r="J26" s="251"/>
      <c r="K26" s="251"/>
      <c r="L26" s="251"/>
    </row>
    <row r="27" spans="1:12" ht="11.25" customHeight="1">
      <c r="A27" s="6"/>
      <c r="B27" s="6"/>
      <c r="C27" s="251" t="s">
        <v>378</v>
      </c>
      <c r="D27" s="251"/>
      <c r="E27" s="251"/>
      <c r="F27" s="251"/>
      <c r="G27" s="251"/>
      <c r="H27" s="251"/>
      <c r="I27" s="251"/>
      <c r="J27" s="251"/>
      <c r="K27" s="251"/>
      <c r="L27" s="251"/>
    </row>
    <row r="28" spans="1:12" ht="11.25" customHeight="1">
      <c r="A28" s="6" t="s">
        <v>44</v>
      </c>
      <c r="B28" s="310" t="s">
        <v>379</v>
      </c>
      <c r="C28" s="310"/>
      <c r="D28" s="310"/>
      <c r="E28" s="310"/>
      <c r="F28" s="310"/>
      <c r="G28" s="310"/>
      <c r="H28" s="310"/>
      <c r="I28" s="310"/>
      <c r="J28" s="310"/>
      <c r="K28" s="310"/>
      <c r="L28" s="310"/>
    </row>
    <row r="29" spans="1:12" ht="22.5" customHeight="1">
      <c r="A29" s="111" t="s">
        <v>42</v>
      </c>
      <c r="B29" s="361" t="s">
        <v>380</v>
      </c>
      <c r="C29" s="361"/>
      <c r="D29" s="361"/>
      <c r="E29" s="361"/>
      <c r="F29" s="361"/>
      <c r="G29" s="361"/>
      <c r="H29" s="361"/>
      <c r="I29" s="361"/>
      <c r="J29" s="361"/>
      <c r="K29" s="361"/>
      <c r="L29" s="361"/>
    </row>
    <row r="30" spans="1:12" ht="11.25" customHeight="1">
      <c r="A30" s="6" t="s">
        <v>20</v>
      </c>
      <c r="B30" s="310" t="s">
        <v>381</v>
      </c>
      <c r="C30" s="310"/>
      <c r="D30" s="310"/>
      <c r="E30" s="310"/>
      <c r="F30" s="310"/>
      <c r="G30" s="310"/>
      <c r="H30" s="310"/>
      <c r="I30" s="310"/>
      <c r="J30" s="310"/>
      <c r="K30" s="310"/>
      <c r="L30" s="310"/>
    </row>
    <row r="31" spans="1:12" ht="11.25" customHeight="1">
      <c r="A31" s="53" t="s">
        <v>50</v>
      </c>
      <c r="B31" s="6"/>
      <c r="C31" s="6"/>
      <c r="D31" s="362" t="s">
        <v>382</v>
      </c>
      <c r="E31" s="363"/>
      <c r="F31" s="363"/>
      <c r="G31" s="363"/>
      <c r="H31" s="363"/>
      <c r="I31" s="363"/>
      <c r="J31" s="363"/>
      <c r="K31" s="363"/>
      <c r="L31" s="363"/>
    </row>
    <row r="32" spans="1:12" ht="11.25" customHeight="1">
      <c r="A32" s="53"/>
      <c r="B32" s="6"/>
      <c r="C32" s="6"/>
      <c r="D32" s="363"/>
      <c r="E32" s="363"/>
      <c r="F32" s="363"/>
      <c r="G32" s="363"/>
      <c r="H32" s="363"/>
      <c r="I32" s="363"/>
      <c r="J32" s="363"/>
      <c r="K32" s="363"/>
      <c r="L32" s="363"/>
    </row>
    <row r="33" ht="11.25" hidden="1">
      <c r="A33" s="6" t="s">
        <v>2</v>
      </c>
    </row>
    <row r="34" ht="11.25"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ht="11.25" hidden="1"/>
    <row r="48" spans="2:13" ht="11.25" hidden="1">
      <c r="B48" s="2"/>
      <c r="C48" s="2"/>
      <c r="D48" s="2"/>
      <c r="E48" s="2"/>
      <c r="K48" s="2"/>
      <c r="L48" s="2"/>
      <c r="M48" s="2"/>
    </row>
    <row r="49" ht="11.25" hidden="1"/>
    <row r="50" spans="6:10" ht="11.25" hidden="1">
      <c r="F50"/>
      <c r="G50"/>
      <c r="H50"/>
      <c r="I50"/>
      <c r="J50"/>
    </row>
    <row r="51" spans="6:10" ht="11.25" hidden="1">
      <c r="F51"/>
      <c r="G51"/>
      <c r="H51"/>
      <c r="I51"/>
      <c r="J51"/>
    </row>
    <row r="52" spans="6:10" ht="11.25" hidden="1">
      <c r="F52"/>
      <c r="G52"/>
      <c r="H52"/>
      <c r="I52"/>
      <c r="J52"/>
    </row>
    <row r="53" spans="6:10" ht="11.25" hidden="1">
      <c r="F53"/>
      <c r="G53"/>
      <c r="H53"/>
      <c r="I53"/>
      <c r="J53"/>
    </row>
    <row r="54" spans="6:10" ht="11.25" hidden="1">
      <c r="F54"/>
      <c r="G54"/>
      <c r="H54"/>
      <c r="I54"/>
      <c r="J54"/>
    </row>
    <row r="55" spans="6:10" ht="11.25" hidden="1">
      <c r="F55"/>
      <c r="G55"/>
      <c r="H55"/>
      <c r="I55"/>
      <c r="J55"/>
    </row>
    <row r="56" spans="6:10" ht="11.25" hidden="1">
      <c r="F56"/>
      <c r="G56"/>
      <c r="H56"/>
      <c r="I56"/>
      <c r="J56"/>
    </row>
    <row r="57" spans="6:10" ht="11.25" hidden="1">
      <c r="F57"/>
      <c r="G57"/>
      <c r="H57"/>
      <c r="I57"/>
      <c r="J57"/>
    </row>
    <row r="58" spans="6:10" ht="11.25" hidden="1">
      <c r="F58"/>
      <c r="G58"/>
      <c r="H58"/>
      <c r="I58"/>
      <c r="J58"/>
    </row>
    <row r="59" spans="6:10" ht="11.25" hidden="1">
      <c r="F59"/>
      <c r="G59"/>
      <c r="H59"/>
      <c r="I59"/>
      <c r="J59"/>
    </row>
    <row r="60" spans="6:10" ht="11.25" hidden="1">
      <c r="F60"/>
      <c r="G60"/>
      <c r="H60"/>
      <c r="I60"/>
      <c r="J60"/>
    </row>
    <row r="61" spans="6:10" ht="11.25" hidden="1">
      <c r="F61"/>
      <c r="G61"/>
      <c r="H61"/>
      <c r="I61"/>
      <c r="J61"/>
    </row>
    <row r="62" spans="6:10" ht="11.25" hidden="1">
      <c r="F62"/>
      <c r="G62"/>
      <c r="H62"/>
      <c r="I62"/>
      <c r="J62"/>
    </row>
    <row r="63" spans="6:10" ht="11.25" hidden="1">
      <c r="F63"/>
      <c r="G63"/>
      <c r="H63"/>
      <c r="I63"/>
      <c r="J63"/>
    </row>
    <row r="64" spans="6:10" ht="11.25" hidden="1">
      <c r="F64"/>
      <c r="G64"/>
      <c r="H64"/>
      <c r="I64"/>
      <c r="J64"/>
    </row>
    <row r="65" spans="6:10" ht="11.25" hidden="1">
      <c r="F65"/>
      <c r="G65"/>
      <c r="H65"/>
      <c r="I65"/>
      <c r="J65"/>
    </row>
    <row r="66" spans="6:10" ht="11.25" hidden="1">
      <c r="F66"/>
      <c r="G66"/>
      <c r="H66"/>
      <c r="I66"/>
      <c r="J66"/>
    </row>
    <row r="67" spans="6:10" ht="11.25" hidden="1">
      <c r="F67"/>
      <c r="G67"/>
      <c r="H67"/>
      <c r="I67"/>
      <c r="J67"/>
    </row>
    <row r="68" spans="6:10" ht="11.25" hidden="1">
      <c r="F68"/>
      <c r="G68"/>
      <c r="H68"/>
      <c r="I68"/>
      <c r="J68"/>
    </row>
    <row r="69" spans="6:10" ht="11.25" hidden="1">
      <c r="F69"/>
      <c r="G69"/>
      <c r="H69"/>
      <c r="I69"/>
      <c r="J69"/>
    </row>
    <row r="70" spans="6:10" ht="11.25" hidden="1">
      <c r="F70"/>
      <c r="G70"/>
      <c r="H70"/>
      <c r="I70"/>
      <c r="J70"/>
    </row>
    <row r="71" spans="6:10" ht="11.25" hidden="1">
      <c r="F71"/>
      <c r="G71"/>
      <c r="H71"/>
      <c r="I71"/>
      <c r="J71"/>
    </row>
  </sheetData>
  <sheetProtection/>
  <mergeCells count="24">
    <mergeCell ref="A2:K2"/>
    <mergeCell ref="A3:K3"/>
    <mergeCell ref="A4:K4"/>
    <mergeCell ref="A5:D5"/>
    <mergeCell ref="A8:D8"/>
    <mergeCell ref="A10:D10"/>
    <mergeCell ref="A11:D11"/>
    <mergeCell ref="A12:D12"/>
    <mergeCell ref="A13:D13"/>
    <mergeCell ref="A14:D14"/>
    <mergeCell ref="A15:D15"/>
    <mergeCell ref="A16:D16"/>
    <mergeCell ref="A17:D17"/>
    <mergeCell ref="A18:D18"/>
    <mergeCell ref="A19:D19"/>
    <mergeCell ref="A20:D20"/>
    <mergeCell ref="A21:D21"/>
    <mergeCell ref="A22:D22"/>
    <mergeCell ref="C24:L26"/>
    <mergeCell ref="C27:L27"/>
    <mergeCell ref="B28:L28"/>
    <mergeCell ref="B29:L29"/>
    <mergeCell ref="B30:L30"/>
    <mergeCell ref="D31:L32"/>
  </mergeCells>
  <hyperlinks>
    <hyperlink ref="D31:L32" r:id="rId1" tooltip="cemabe.inegi.org.mx/" display="http://cemabe.inegi.org.mx/"/>
    <hyperlink ref="L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33.xml><?xml version="1.0" encoding="utf-8"?>
<worksheet xmlns="http://schemas.openxmlformats.org/spreadsheetml/2006/main" xmlns:r="http://schemas.openxmlformats.org/officeDocument/2006/relationships">
  <dimension ref="A2:M48"/>
  <sheetViews>
    <sheetView showGridLines="0" showRowColHeaders="0" zoomScalePageLayoutView="0" workbookViewId="0" topLeftCell="A1">
      <pane xSplit="4" ySplit="12" topLeftCell="E13"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66015625" style="0" customWidth="1"/>
    <col min="5" max="7" width="21" style="2" customWidth="1"/>
    <col min="8" max="8" width="21" style="0" customWidth="1"/>
    <col min="9" max="255" width="12" style="0" hidden="1" customWidth="1"/>
    <col min="256" max="16384" width="0" style="0" hidden="1" customWidth="1"/>
  </cols>
  <sheetData>
    <row r="1" ht="15.75" customHeight="1"/>
    <row r="2" spans="1:9" ht="12.75">
      <c r="A2" s="325" t="s">
        <v>383</v>
      </c>
      <c r="B2" s="325"/>
      <c r="C2" s="325"/>
      <c r="D2" s="325"/>
      <c r="E2" s="325"/>
      <c r="F2" s="325"/>
      <c r="G2" s="325"/>
      <c r="H2" s="208" t="s">
        <v>111</v>
      </c>
      <c r="I2" t="s">
        <v>2</v>
      </c>
    </row>
    <row r="3" spans="1:10" ht="12.75" customHeight="1">
      <c r="A3" s="212" t="s">
        <v>384</v>
      </c>
      <c r="B3" s="238"/>
      <c r="C3" s="238"/>
      <c r="D3" s="238"/>
      <c r="E3" s="238"/>
      <c r="F3" s="238"/>
      <c r="G3" s="238"/>
      <c r="H3" s="1"/>
      <c r="J3" s="9"/>
    </row>
    <row r="4" spans="1:10" ht="12.75" customHeight="1">
      <c r="A4" s="212">
        <v>2013</v>
      </c>
      <c r="B4" s="238"/>
      <c r="C4" s="238"/>
      <c r="D4" s="238"/>
      <c r="E4" s="238"/>
      <c r="F4" s="238"/>
      <c r="G4" s="238"/>
      <c r="H4" s="1"/>
      <c r="J4" s="9"/>
    </row>
    <row r="5" spans="1:10" ht="12.75">
      <c r="A5" s="365" t="s">
        <v>363</v>
      </c>
      <c r="B5" s="365"/>
      <c r="C5" s="365"/>
      <c r="D5" s="365"/>
      <c r="E5" s="1"/>
      <c r="F5" s="1"/>
      <c r="G5" s="1"/>
      <c r="H5" s="1"/>
      <c r="J5" s="9"/>
    </row>
    <row r="6" spans="1:8" ht="11.25">
      <c r="A6" s="10"/>
      <c r="B6" s="10"/>
      <c r="C6" s="10"/>
      <c r="D6" s="10"/>
      <c r="E6" s="11"/>
      <c r="F6" s="11"/>
      <c r="G6" s="11"/>
      <c r="H6" s="11"/>
    </row>
    <row r="7" ht="1.5" customHeight="1">
      <c r="H7" s="2"/>
    </row>
    <row r="8" spans="1:8" ht="11.25" customHeight="1">
      <c r="A8" s="214" t="s">
        <v>385</v>
      </c>
      <c r="B8" s="214"/>
      <c r="C8" s="214"/>
      <c r="D8" s="214"/>
      <c r="E8" s="223" t="s">
        <v>386</v>
      </c>
      <c r="F8" s="223" t="s">
        <v>387</v>
      </c>
      <c r="G8" s="223" t="s">
        <v>388</v>
      </c>
      <c r="H8" s="223" t="s">
        <v>389</v>
      </c>
    </row>
    <row r="9" spans="1:8" ht="11.25" customHeight="1">
      <c r="A9" s="214"/>
      <c r="B9" s="214"/>
      <c r="C9" s="214"/>
      <c r="D9" s="214"/>
      <c r="E9" s="223"/>
      <c r="F9" s="223"/>
      <c r="G9" s="223"/>
      <c r="H9" s="223"/>
    </row>
    <row r="10" spans="1:8" ht="11.25" customHeight="1">
      <c r="A10" s="214"/>
      <c r="B10" s="214"/>
      <c r="C10" s="214"/>
      <c r="D10" s="214"/>
      <c r="E10" s="223"/>
      <c r="F10" s="223"/>
      <c r="G10" s="223"/>
      <c r="H10" s="223"/>
    </row>
    <row r="11" spans="1:8" ht="11.25" customHeight="1">
      <c r="A11" s="214"/>
      <c r="B11" s="214"/>
      <c r="C11" s="214"/>
      <c r="D11" s="214"/>
      <c r="E11" s="223"/>
      <c r="F11" s="223"/>
      <c r="G11" s="223"/>
      <c r="H11" s="223"/>
    </row>
    <row r="12" spans="1:8" ht="1.5" customHeight="1">
      <c r="A12" s="27"/>
      <c r="B12" s="27"/>
      <c r="C12" s="27"/>
      <c r="D12" s="27"/>
      <c r="E12" s="28"/>
      <c r="F12" s="28"/>
      <c r="G12" s="28"/>
      <c r="H12" s="28"/>
    </row>
    <row r="13" spans="1:8" ht="23.25" customHeight="1">
      <c r="A13" s="244" t="s">
        <v>8</v>
      </c>
      <c r="B13" s="245"/>
      <c r="C13" s="245"/>
      <c r="D13" s="245"/>
      <c r="E13" s="153">
        <v>77.5549188156638</v>
      </c>
      <c r="F13" s="153">
        <v>70.29608404966571</v>
      </c>
      <c r="G13" s="153">
        <v>88.25214899713467</v>
      </c>
      <c r="H13" s="153">
        <v>92.07258834765997</v>
      </c>
    </row>
    <row r="14" spans="1:8" ht="23.25" customHeight="1">
      <c r="A14" s="298" t="s">
        <v>11</v>
      </c>
      <c r="B14" s="314"/>
      <c r="C14" s="314"/>
      <c r="D14" s="314"/>
      <c r="E14" s="158">
        <v>77.32696897374701</v>
      </c>
      <c r="F14" s="158">
        <v>64.43914081145584</v>
      </c>
      <c r="G14" s="158">
        <v>83.7708830548926</v>
      </c>
      <c r="H14" s="157">
        <v>89.97613365155132</v>
      </c>
    </row>
    <row r="15" spans="1:8" ht="17.25" customHeight="1">
      <c r="A15" s="298" t="s">
        <v>12</v>
      </c>
      <c r="B15" s="314"/>
      <c r="C15" s="314"/>
      <c r="D15" s="314"/>
      <c r="E15" s="158">
        <v>75.39863325740319</v>
      </c>
      <c r="F15" s="158">
        <v>68.3371298405467</v>
      </c>
      <c r="G15" s="158">
        <v>87.92710706150342</v>
      </c>
      <c r="H15" s="157">
        <v>91.11617312072893</v>
      </c>
    </row>
    <row r="16" spans="1:8" ht="17.25" customHeight="1">
      <c r="A16" s="298" t="s">
        <v>13</v>
      </c>
      <c r="B16" s="314"/>
      <c r="C16" s="314"/>
      <c r="D16" s="314"/>
      <c r="E16" s="158">
        <v>82.38636363636364</v>
      </c>
      <c r="F16" s="158">
        <v>87.5</v>
      </c>
      <c r="G16" s="158">
        <v>98.86363636363636</v>
      </c>
      <c r="H16" s="157">
        <v>98.86363636363636</v>
      </c>
    </row>
    <row r="17" spans="1:8" ht="17.25" customHeight="1">
      <c r="A17" s="366" t="s">
        <v>390</v>
      </c>
      <c r="B17" s="366"/>
      <c r="C17" s="366"/>
      <c r="D17" s="366"/>
      <c r="E17" s="158">
        <v>92.3076923076923</v>
      </c>
      <c r="F17" s="158">
        <v>92.3076923076923</v>
      </c>
      <c r="G17" s="158">
        <v>100</v>
      </c>
      <c r="H17" s="157">
        <v>100</v>
      </c>
    </row>
    <row r="18" spans="1:8" ht="23.25" customHeight="1">
      <c r="A18" s="246" t="s">
        <v>372</v>
      </c>
      <c r="B18" s="246"/>
      <c r="C18" s="246"/>
      <c r="D18" s="246"/>
      <c r="E18" s="158">
        <v>74.12587412587412</v>
      </c>
      <c r="F18" s="158">
        <v>67.71561771561771</v>
      </c>
      <c r="G18" s="158">
        <v>85.66433566433567</v>
      </c>
      <c r="H18" s="157">
        <v>90.44289044289044</v>
      </c>
    </row>
    <row r="19" spans="1:8" ht="23.25" customHeight="1">
      <c r="A19" s="298" t="s">
        <v>11</v>
      </c>
      <c r="B19" s="314"/>
      <c r="C19" s="314"/>
      <c r="D19" s="314"/>
      <c r="E19" s="158">
        <v>72.3404255319149</v>
      </c>
      <c r="F19" s="158">
        <v>60.48632218844985</v>
      </c>
      <c r="G19" s="158">
        <v>79.33130699088146</v>
      </c>
      <c r="H19" s="157">
        <v>87.2340425531915</v>
      </c>
    </row>
    <row r="20" spans="1:8" ht="17.25" customHeight="1">
      <c r="A20" s="298" t="s">
        <v>12</v>
      </c>
      <c r="B20" s="314"/>
      <c r="C20" s="314"/>
      <c r="D20" s="314"/>
      <c r="E20" s="158">
        <v>72.41379310344827</v>
      </c>
      <c r="F20" s="158">
        <v>65.78249336870027</v>
      </c>
      <c r="G20" s="158">
        <v>85.94164456233422</v>
      </c>
      <c r="H20" s="157">
        <v>89.92042440318302</v>
      </c>
    </row>
    <row r="21" spans="1:8" ht="17.25" customHeight="1">
      <c r="A21" s="298" t="s">
        <v>13</v>
      </c>
      <c r="B21" s="314"/>
      <c r="C21" s="314"/>
      <c r="D21" s="314"/>
      <c r="E21" s="158">
        <v>81.29496402877699</v>
      </c>
      <c r="F21" s="158">
        <v>87.76978417266187</v>
      </c>
      <c r="G21" s="158">
        <v>98.56115107913669</v>
      </c>
      <c r="H21" s="157">
        <v>98.56115107913669</v>
      </c>
    </row>
    <row r="22" spans="1:8" ht="17.25" customHeight="1">
      <c r="A22" s="366" t="s">
        <v>390</v>
      </c>
      <c r="B22" s="366"/>
      <c r="C22" s="366"/>
      <c r="D22" s="366"/>
      <c r="E22" s="158">
        <v>92.3076923076923</v>
      </c>
      <c r="F22" s="158">
        <v>92.3076923076923</v>
      </c>
      <c r="G22" s="158">
        <v>100</v>
      </c>
      <c r="H22" s="157">
        <v>100</v>
      </c>
    </row>
    <row r="23" spans="1:8" ht="23.25" customHeight="1">
      <c r="A23" s="364" t="s">
        <v>376</v>
      </c>
      <c r="B23" s="253"/>
      <c r="C23" s="253"/>
      <c r="D23" s="253"/>
      <c r="E23" s="158">
        <v>93.12169312169311</v>
      </c>
      <c r="F23" s="158">
        <v>82.01058201058201</v>
      </c>
      <c r="G23" s="158">
        <v>100</v>
      </c>
      <c r="H23" s="157">
        <v>99.47089947089947</v>
      </c>
    </row>
    <row r="24" spans="1:8" ht="23.25" customHeight="1">
      <c r="A24" s="298" t="s">
        <v>11</v>
      </c>
      <c r="B24" s="314"/>
      <c r="C24" s="314"/>
      <c r="D24" s="314"/>
      <c r="E24" s="158">
        <v>95.55555555555556</v>
      </c>
      <c r="F24" s="158">
        <v>78.88888888888889</v>
      </c>
      <c r="G24" s="158">
        <v>100</v>
      </c>
      <c r="H24" s="157">
        <v>100</v>
      </c>
    </row>
    <row r="25" spans="1:8" ht="17.25" customHeight="1">
      <c r="A25" s="298" t="s">
        <v>12</v>
      </c>
      <c r="B25" s="314"/>
      <c r="C25" s="314"/>
      <c r="D25" s="314"/>
      <c r="E25" s="158">
        <v>93.54838709677419</v>
      </c>
      <c r="F25" s="158">
        <v>83.87096774193549</v>
      </c>
      <c r="G25" s="158">
        <v>100</v>
      </c>
      <c r="H25" s="157">
        <v>98.38709677419355</v>
      </c>
    </row>
    <row r="26" spans="1:8" ht="17.25" customHeight="1">
      <c r="A26" s="298" t="s">
        <v>13</v>
      </c>
      <c r="B26" s="314"/>
      <c r="C26" s="314"/>
      <c r="D26" s="314"/>
      <c r="E26" s="158">
        <v>86.48648648648648</v>
      </c>
      <c r="F26" s="158">
        <v>86.48648648648648</v>
      </c>
      <c r="G26" s="158">
        <v>100</v>
      </c>
      <c r="H26" s="157">
        <v>100</v>
      </c>
    </row>
    <row r="27" spans="1:8" ht="17.25" customHeight="1">
      <c r="A27" s="366" t="s">
        <v>390</v>
      </c>
      <c r="B27" s="366"/>
      <c r="C27" s="366"/>
      <c r="D27" s="366"/>
      <c r="E27" s="158">
        <v>0</v>
      </c>
      <c r="F27" s="158">
        <v>0</v>
      </c>
      <c r="G27" s="158">
        <v>0</v>
      </c>
      <c r="H27" s="157">
        <v>0</v>
      </c>
    </row>
    <row r="28" spans="1:8" ht="17.25" customHeight="1">
      <c r="A28" s="220"/>
      <c r="B28" s="220"/>
      <c r="C28" s="220"/>
      <c r="D28" s="220"/>
      <c r="E28" s="28"/>
      <c r="F28" s="28"/>
      <c r="G28" s="28"/>
      <c r="H28" s="28"/>
    </row>
    <row r="29" spans="1:8" ht="11.25" customHeight="1">
      <c r="A29" s="6"/>
      <c r="B29" s="6"/>
      <c r="C29" s="6"/>
      <c r="D29" s="6"/>
      <c r="H29" s="2"/>
    </row>
    <row r="30" spans="1:8" ht="11.25" customHeight="1">
      <c r="A30" s="238" t="s">
        <v>45</v>
      </c>
      <c r="B30" s="238"/>
      <c r="C30" s="266" t="s">
        <v>391</v>
      </c>
      <c r="D30" s="317"/>
      <c r="E30" s="317"/>
      <c r="F30" s="317"/>
      <c r="G30" s="317"/>
      <c r="H30" s="317"/>
    </row>
    <row r="31" spans="1:8" ht="11.25" customHeight="1">
      <c r="A31" s="6" t="s">
        <v>50</v>
      </c>
      <c r="B31" s="6"/>
      <c r="C31" s="6"/>
      <c r="D31" s="362" t="s">
        <v>392</v>
      </c>
      <c r="E31" s="363"/>
      <c r="F31" s="363"/>
      <c r="G31" s="363"/>
      <c r="H31" s="363"/>
    </row>
    <row r="32" spans="1:8" ht="11.25" customHeight="1">
      <c r="A32" s="53"/>
      <c r="B32" s="6"/>
      <c r="C32" s="6"/>
      <c r="D32" s="363"/>
      <c r="E32" s="363"/>
      <c r="F32" s="363"/>
      <c r="G32" s="363"/>
      <c r="H32" s="363"/>
    </row>
    <row r="33" ht="11.25" hidden="1">
      <c r="A33" s="6" t="s">
        <v>2</v>
      </c>
    </row>
    <row r="34" ht="11.25" hidden="1"/>
    <row r="35" ht="11.25" hidden="1"/>
    <row r="36" ht="11.25" hidden="1"/>
    <row r="37" ht="11.25" hidden="1">
      <c r="H37" s="2"/>
    </row>
    <row r="38" ht="11.25" hidden="1"/>
    <row r="39" ht="11.25" hidden="1"/>
    <row r="40" ht="11.25" hidden="1"/>
    <row r="41" ht="11.25" hidden="1"/>
    <row r="42" ht="11.25" hidden="1"/>
    <row r="43" ht="11.25" hidden="1"/>
    <row r="44" ht="11.25" hidden="1"/>
    <row r="45" ht="11.25" hidden="1"/>
    <row r="46" ht="11.25" hidden="1"/>
    <row r="47" ht="11.25" hidden="1"/>
    <row r="48" spans="2:13" ht="11.25" hidden="1">
      <c r="B48" s="2"/>
      <c r="C48" s="2"/>
      <c r="D48" s="2"/>
      <c r="H48" s="2"/>
      <c r="I48" s="2"/>
      <c r="J48" s="2"/>
      <c r="K48" s="2"/>
      <c r="L48" s="2"/>
      <c r="M48" s="2"/>
    </row>
  </sheetData>
  <sheetProtection/>
  <mergeCells count="28">
    <mergeCell ref="D31:H32"/>
    <mergeCell ref="A24:D24"/>
    <mergeCell ref="A25:D25"/>
    <mergeCell ref="A26:D26"/>
    <mergeCell ref="A27:D27"/>
    <mergeCell ref="A28:D28"/>
    <mergeCell ref="A30:B30"/>
    <mergeCell ref="C30:H30"/>
    <mergeCell ref="A18:D18"/>
    <mergeCell ref="A19:D19"/>
    <mergeCell ref="A20:D20"/>
    <mergeCell ref="A21:D21"/>
    <mergeCell ref="A22:D22"/>
    <mergeCell ref="A23:D23"/>
    <mergeCell ref="H8:H11"/>
    <mergeCell ref="A13:D13"/>
    <mergeCell ref="A14:D14"/>
    <mergeCell ref="A15:D15"/>
    <mergeCell ref="A16:D16"/>
    <mergeCell ref="A17:D17"/>
    <mergeCell ref="A2:G2"/>
    <mergeCell ref="A3:G3"/>
    <mergeCell ref="A4:G4"/>
    <mergeCell ref="A5:D5"/>
    <mergeCell ref="A8:D11"/>
    <mergeCell ref="E8:E11"/>
    <mergeCell ref="F8:F11"/>
    <mergeCell ref="G8:G11"/>
  </mergeCells>
  <hyperlinks>
    <hyperlink ref="D31:H32" r:id="rId1" tooltip="cemabe.inegi.org.mx/" display="http://cemabe.inegi.org.mx/"/>
    <hyperlink ref="H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35"/>
  <sheetViews>
    <sheetView showGridLines="0" showRowColHeaders="0" zoomScalePageLayoutView="0" workbookViewId="0" topLeftCell="A1">
      <selection activeCell="A1" sqref="A1"/>
    </sheetView>
  </sheetViews>
  <sheetFormatPr defaultColWidth="8.83203125" defaultRowHeight="7.5" customHeight="1"/>
  <cols>
    <col min="1" max="1" width="8.83203125" style="186" customWidth="1"/>
    <col min="2" max="2" width="79.5" style="186" customWidth="1"/>
    <col min="3" max="3" width="20.83203125" style="186" customWidth="1"/>
    <col min="4" max="4" width="5.83203125" style="186" customWidth="1"/>
    <col min="5" max="5" width="12" style="188" customWidth="1"/>
    <col min="6" max="6" width="23.16015625" style="188" customWidth="1"/>
    <col min="7" max="7" width="11.66015625" style="188" customWidth="1"/>
    <col min="8" max="8" width="12" style="188" customWidth="1"/>
    <col min="9" max="16384" width="8.83203125" style="188" customWidth="1"/>
  </cols>
  <sheetData>
    <row r="1" spans="1:4" ht="15.75" customHeight="1">
      <c r="A1" s="211"/>
      <c r="B1" s="211"/>
      <c r="C1" s="211"/>
      <c r="D1" s="211"/>
    </row>
    <row r="2" spans="1:5" ht="12.75" customHeight="1">
      <c r="A2" s="200"/>
      <c r="B2" s="159"/>
      <c r="C2" s="159"/>
      <c r="D2" s="159"/>
      <c r="E2" s="188" t="s">
        <v>2</v>
      </c>
    </row>
    <row r="3" spans="1:6" s="189" customFormat="1" ht="12.75" customHeight="1">
      <c r="A3" s="161"/>
      <c r="B3" s="160" t="s">
        <v>393</v>
      </c>
      <c r="C3" s="207" t="s">
        <v>394</v>
      </c>
      <c r="D3" s="161"/>
      <c r="F3" s="190"/>
    </row>
    <row r="4" spans="1:6" s="189" customFormat="1" ht="12.75" customHeight="1">
      <c r="A4" s="161"/>
      <c r="B4" s="160" t="s">
        <v>395</v>
      </c>
      <c r="C4" s="162"/>
      <c r="D4" s="161"/>
      <c r="F4" s="187"/>
    </row>
    <row r="5" spans="1:6" s="189" customFormat="1" ht="12.75" customHeight="1">
      <c r="A5" s="161"/>
      <c r="B5" s="163">
        <v>2013</v>
      </c>
      <c r="C5" s="164"/>
      <c r="D5" s="161"/>
      <c r="F5" s="187"/>
    </row>
    <row r="6" spans="1:7" s="189" customFormat="1" ht="12.75" customHeight="1">
      <c r="A6" s="161"/>
      <c r="B6" s="165" t="s">
        <v>363</v>
      </c>
      <c r="C6" s="164"/>
      <c r="D6" s="161"/>
      <c r="F6" s="187"/>
      <c r="G6" s="188"/>
    </row>
    <row r="7" spans="1:4" ht="11.25" customHeight="1">
      <c r="A7" s="159"/>
      <c r="B7" s="159"/>
      <c r="C7" s="159"/>
      <c r="D7" s="159"/>
    </row>
    <row r="8" spans="1:7" ht="11.25" customHeight="1">
      <c r="A8" s="159"/>
      <c r="B8" s="367"/>
      <c r="C8" s="367"/>
      <c r="D8" s="159"/>
      <c r="G8" s="199"/>
    </row>
    <row r="9" spans="1:9" ht="11.25" customHeight="1">
      <c r="A9" s="159"/>
      <c r="B9" s="367"/>
      <c r="C9" s="367"/>
      <c r="D9" s="159"/>
      <c r="F9" s="196" t="s">
        <v>396</v>
      </c>
      <c r="G9" s="191">
        <v>71.6</v>
      </c>
      <c r="I9" s="191"/>
    </row>
    <row r="10" spans="1:9" ht="11.25" customHeight="1">
      <c r="A10" s="159"/>
      <c r="B10" s="367"/>
      <c r="C10" s="367"/>
      <c r="D10" s="159"/>
      <c r="F10" s="197" t="s">
        <v>397</v>
      </c>
      <c r="G10" s="191">
        <v>8.2</v>
      </c>
      <c r="I10" s="191"/>
    </row>
    <row r="11" spans="1:9" ht="11.25" customHeight="1">
      <c r="A11" s="159"/>
      <c r="B11" s="367"/>
      <c r="C11" s="367"/>
      <c r="D11" s="159"/>
      <c r="F11" s="197" t="s">
        <v>398</v>
      </c>
      <c r="G11" s="191">
        <v>6</v>
      </c>
      <c r="I11" s="191"/>
    </row>
    <row r="12" spans="1:9" ht="11.25" customHeight="1">
      <c r="A12" s="159"/>
      <c r="B12" s="367"/>
      <c r="C12" s="367"/>
      <c r="D12" s="159"/>
      <c r="F12" s="196" t="s">
        <v>399</v>
      </c>
      <c r="G12" s="191">
        <v>14.2</v>
      </c>
      <c r="I12" s="191"/>
    </row>
    <row r="13" spans="1:4" ht="11.25" customHeight="1">
      <c r="A13" s="159"/>
      <c r="B13" s="367"/>
      <c r="C13" s="367"/>
      <c r="D13" s="159"/>
    </row>
    <row r="14" spans="1:4" ht="11.25" customHeight="1">
      <c r="A14" s="159"/>
      <c r="B14" s="367"/>
      <c r="C14" s="367"/>
      <c r="D14" s="159"/>
    </row>
    <row r="15" spans="1:7" ht="11.25" customHeight="1">
      <c r="A15" s="159"/>
      <c r="B15" s="367"/>
      <c r="C15" s="367"/>
      <c r="D15" s="159"/>
      <c r="G15" s="199"/>
    </row>
    <row r="16" spans="1:7" ht="11.25" customHeight="1">
      <c r="A16" s="159"/>
      <c r="B16" s="367"/>
      <c r="C16" s="367"/>
      <c r="D16" s="159"/>
      <c r="F16" s="196" t="s">
        <v>396</v>
      </c>
      <c r="G16" s="198">
        <v>65.03157316738356</v>
      </c>
    </row>
    <row r="17" spans="1:7" ht="11.25" customHeight="1">
      <c r="A17" s="159"/>
      <c r="B17" s="367"/>
      <c r="C17" s="367"/>
      <c r="D17" s="159"/>
      <c r="F17" s="197" t="s">
        <v>397</v>
      </c>
      <c r="G17" s="198">
        <v>9.371282145145052</v>
      </c>
    </row>
    <row r="18" spans="1:7" ht="11.25" customHeight="1">
      <c r="A18" s="159"/>
      <c r="B18" s="367"/>
      <c r="C18" s="367"/>
      <c r="D18" s="159"/>
      <c r="F18" s="197" t="s">
        <v>398</v>
      </c>
      <c r="G18" s="198">
        <v>6.067539123272627</v>
      </c>
    </row>
    <row r="19" spans="1:7" ht="11.25" customHeight="1">
      <c r="A19" s="159"/>
      <c r="B19" s="367"/>
      <c r="C19" s="367"/>
      <c r="D19" s="159"/>
      <c r="F19" s="196" t="s">
        <v>399</v>
      </c>
      <c r="G19" s="198">
        <v>19.529605564198775</v>
      </c>
    </row>
    <row r="20" spans="1:4" ht="11.25" customHeight="1">
      <c r="A20" s="159"/>
      <c r="B20" s="367"/>
      <c r="C20" s="367"/>
      <c r="D20" s="159"/>
    </row>
    <row r="21" spans="1:4" ht="11.25" customHeight="1">
      <c r="A21" s="159"/>
      <c r="B21" s="367"/>
      <c r="C21" s="367"/>
      <c r="D21" s="159"/>
    </row>
    <row r="22" spans="1:4" ht="11.25" customHeight="1">
      <c r="A22" s="159"/>
      <c r="B22" s="367"/>
      <c r="C22" s="367"/>
      <c r="D22" s="159"/>
    </row>
    <row r="23" spans="1:7" ht="11.25" customHeight="1">
      <c r="A23" s="159"/>
      <c r="B23" s="367"/>
      <c r="C23" s="367"/>
      <c r="D23" s="159"/>
      <c r="F23" s="192"/>
      <c r="G23" s="193"/>
    </row>
    <row r="24" spans="1:7" ht="11.25" customHeight="1">
      <c r="A24" s="159"/>
      <c r="B24" s="367"/>
      <c r="C24" s="367"/>
      <c r="D24" s="159"/>
      <c r="G24" s="193"/>
    </row>
    <row r="25" spans="1:7" ht="11.25" customHeight="1">
      <c r="A25" s="159"/>
      <c r="B25" s="367"/>
      <c r="C25" s="367"/>
      <c r="D25" s="159"/>
      <c r="G25" s="193"/>
    </row>
    <row r="26" spans="1:7" ht="11.25" customHeight="1">
      <c r="A26" s="159"/>
      <c r="B26" s="367"/>
      <c r="C26" s="367"/>
      <c r="D26" s="159"/>
      <c r="G26" s="193"/>
    </row>
    <row r="27" spans="1:7" ht="11.25" customHeight="1">
      <c r="A27" s="159"/>
      <c r="B27" s="367"/>
      <c r="C27" s="367"/>
      <c r="D27" s="159"/>
      <c r="G27" s="193"/>
    </row>
    <row r="28" spans="1:4" ht="11.25" customHeight="1">
      <c r="A28" s="159"/>
      <c r="B28" s="367"/>
      <c r="C28" s="367"/>
      <c r="D28" s="159"/>
    </row>
    <row r="29" spans="1:4" ht="18.75" customHeight="1">
      <c r="A29" s="159"/>
      <c r="B29" s="367"/>
      <c r="C29" s="367"/>
      <c r="D29" s="159"/>
    </row>
    <row r="30" spans="1:6" s="194" customFormat="1" ht="16.5" customHeight="1">
      <c r="A30" s="166"/>
      <c r="B30" s="367"/>
      <c r="C30" s="367"/>
      <c r="D30" s="166"/>
      <c r="F30" s="195"/>
    </row>
    <row r="31" spans="1:4" s="194" customFormat="1" ht="11.25" customHeight="1">
      <c r="A31" s="166"/>
      <c r="B31" s="367"/>
      <c r="C31" s="367"/>
      <c r="D31" s="166"/>
    </row>
    <row r="32" spans="1:4" ht="11.25" customHeight="1">
      <c r="A32" s="159"/>
      <c r="B32" s="159"/>
      <c r="C32" s="159"/>
      <c r="D32" s="159"/>
    </row>
    <row r="33" spans="1:4" ht="11.25" customHeight="1">
      <c r="A33" s="159"/>
      <c r="B33" s="159"/>
      <c r="C33" s="159"/>
      <c r="D33" s="159"/>
    </row>
    <row r="34" spans="1:4" ht="11.25" customHeight="1">
      <c r="A34" s="159"/>
      <c r="B34" s="159"/>
      <c r="C34" s="159"/>
      <c r="D34" s="159"/>
    </row>
    <row r="35" ht="11.25" customHeight="1">
      <c r="A35" s="186" t="s">
        <v>2</v>
      </c>
    </row>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sheetData>
  <sheetProtection/>
  <mergeCells count="1">
    <mergeCell ref="B8:C31"/>
  </mergeCells>
  <hyperlinks>
    <hyperlink ref="C3" location="Índice!A1" tooltip="Ir a Índice" display="Índice!A1"/>
  </hyperlinks>
  <printOptions/>
  <pageMargins left="0.7874015748031497" right="0.5905511811023623" top="0.5511811023622047" bottom="0.8661417322834646" header="0" footer="0.5118110236220472"/>
  <pageSetup fitToHeight="1" fitToWidth="1" horizontalDpi="600" verticalDpi="600" orientation="portrait" r:id="rId2"/>
  <headerFooter alignWithMargins="0">
    <oddHeader>&amp;L&amp;10&amp;K000080 INEGI. Anuario estadístico y geográfico de Baja California Sur 2016.</oddHeader>
  </headerFooter>
  <drawing r:id="rId1"/>
</worksheet>
</file>

<file path=xl/worksheets/sheet4.xml><?xml version="1.0" encoding="utf-8"?>
<worksheet xmlns="http://schemas.openxmlformats.org/spreadsheetml/2006/main" xmlns:r="http://schemas.openxmlformats.org/officeDocument/2006/relationships">
  <dimension ref="A2:R49"/>
  <sheetViews>
    <sheetView showGridLines="0" showRowColHeaders="0" zoomScalePageLayoutView="0" workbookViewId="0" topLeftCell="A1">
      <pane xSplit="4" ySplit="12" topLeftCell="E13" activePane="bottomRight" state="frozen"/>
      <selection pane="topLeft" activeCell="E11" sqref="E11"/>
      <selection pane="topRight" activeCell="E11" sqref="E11"/>
      <selection pane="bottomLeft" activeCell="E11" sqref="E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1.83203125" style="0" customWidth="1"/>
    <col min="5" max="5" width="13" style="2" customWidth="1"/>
    <col min="6" max="6" width="4.16015625" style="2" customWidth="1"/>
    <col min="7" max="7" width="8.66015625" style="2" customWidth="1"/>
    <col min="8" max="8" width="9.33203125" style="2" customWidth="1"/>
    <col min="9" max="9" width="9.33203125" style="0" customWidth="1"/>
    <col min="10" max="10" width="4.16015625" style="0" customWidth="1"/>
    <col min="11" max="11" width="8.66015625" style="0" customWidth="1"/>
    <col min="12" max="13" width="9.33203125" style="0" customWidth="1"/>
    <col min="14" max="14" width="4.16015625" style="0" customWidth="1"/>
    <col min="15" max="15" width="16.66015625" style="0" customWidth="1"/>
    <col min="16" max="16384" width="0" style="0" hidden="1" customWidth="1"/>
  </cols>
  <sheetData>
    <row r="1" ht="15.75" customHeight="1"/>
    <row r="2" spans="1:16" ht="12.75">
      <c r="A2" s="212" t="s">
        <v>83</v>
      </c>
      <c r="B2" s="213"/>
      <c r="C2" s="213"/>
      <c r="D2" s="213"/>
      <c r="E2" s="213"/>
      <c r="F2" s="213"/>
      <c r="G2" s="213"/>
      <c r="H2" s="213"/>
      <c r="I2" s="213"/>
      <c r="J2" s="213"/>
      <c r="K2" s="213"/>
      <c r="L2" s="213"/>
      <c r="M2" s="213"/>
      <c r="N2" s="213"/>
      <c r="O2" s="208" t="s">
        <v>84</v>
      </c>
      <c r="P2" t="s">
        <v>2</v>
      </c>
    </row>
    <row r="3" spans="1:18" ht="12.75">
      <c r="A3" s="212" t="s">
        <v>85</v>
      </c>
      <c r="B3" s="212"/>
      <c r="C3" s="212"/>
      <c r="D3" s="212"/>
      <c r="E3" s="212"/>
      <c r="F3" s="212"/>
      <c r="G3" s="212"/>
      <c r="H3" s="212"/>
      <c r="I3" s="212"/>
      <c r="J3" s="212"/>
      <c r="K3" s="212"/>
      <c r="L3" s="212"/>
      <c r="M3" s="212"/>
      <c r="N3" s="212"/>
      <c r="O3" s="2"/>
      <c r="Q3" s="6"/>
      <c r="R3" s="6"/>
    </row>
    <row r="4" spans="1:18" ht="12.75" customHeight="1">
      <c r="A4" s="212" t="s">
        <v>5</v>
      </c>
      <c r="B4" s="213"/>
      <c r="C4" s="213"/>
      <c r="D4" s="213"/>
      <c r="E4" s="213"/>
      <c r="F4" s="213"/>
      <c r="G4" s="213"/>
      <c r="H4" s="213"/>
      <c r="I4" s="213"/>
      <c r="J4" s="213"/>
      <c r="K4" s="213"/>
      <c r="L4" s="213"/>
      <c r="M4" s="213"/>
      <c r="N4" s="213"/>
      <c r="O4" s="55"/>
      <c r="Q4" s="6"/>
      <c r="R4" s="6"/>
    </row>
    <row r="5" spans="1:17" ht="11.25" customHeight="1">
      <c r="A5" s="10"/>
      <c r="B5" s="10"/>
      <c r="C5" s="10"/>
      <c r="D5" s="10"/>
      <c r="E5" s="11"/>
      <c r="F5" s="11"/>
      <c r="G5" s="11"/>
      <c r="H5" s="11"/>
      <c r="I5" s="11"/>
      <c r="J5" s="11"/>
      <c r="K5" s="11"/>
      <c r="L5" s="11"/>
      <c r="M5" s="11"/>
      <c r="N5" s="11"/>
      <c r="O5" s="28"/>
      <c r="Q5" s="9"/>
    </row>
    <row r="6" spans="10:14" ht="1.5" customHeight="1">
      <c r="J6" s="2"/>
      <c r="K6" s="2"/>
      <c r="L6" s="2"/>
      <c r="N6" s="2"/>
    </row>
    <row r="7" spans="1:15" ht="22.5" customHeight="1">
      <c r="A7" s="236" t="s">
        <v>86</v>
      </c>
      <c r="B7" s="250"/>
      <c r="C7" s="250"/>
      <c r="D7" s="250"/>
      <c r="E7" s="215" t="s">
        <v>8</v>
      </c>
      <c r="F7" s="233"/>
      <c r="G7" s="234" t="s">
        <v>87</v>
      </c>
      <c r="H7" s="234"/>
      <c r="I7" s="235"/>
      <c r="J7" s="235"/>
      <c r="K7" s="235"/>
      <c r="L7" s="235"/>
      <c r="M7" s="235"/>
      <c r="N7" s="235"/>
      <c r="O7" s="235"/>
    </row>
    <row r="8" spans="1:15" ht="11.25" customHeight="1">
      <c r="A8" s="250"/>
      <c r="B8" s="250"/>
      <c r="C8" s="250"/>
      <c r="D8" s="250"/>
      <c r="E8" s="215"/>
      <c r="F8" s="233"/>
      <c r="G8" s="249" t="s">
        <v>88</v>
      </c>
      <c r="H8" s="249"/>
      <c r="I8" s="217"/>
      <c r="J8" s="62" t="s">
        <v>6</v>
      </c>
      <c r="K8" s="249" t="s">
        <v>89</v>
      </c>
      <c r="L8" s="249"/>
      <c r="M8" s="217"/>
      <c r="N8" s="23"/>
      <c r="O8" s="222" t="s">
        <v>43</v>
      </c>
    </row>
    <row r="9" spans="1:15" ht="1.5" customHeight="1">
      <c r="A9" s="250"/>
      <c r="B9" s="250"/>
      <c r="C9" s="250"/>
      <c r="D9" s="250"/>
      <c r="E9" s="215"/>
      <c r="F9" s="233"/>
      <c r="G9" s="22"/>
      <c r="H9" s="22"/>
      <c r="I9" s="21"/>
      <c r="J9" s="63"/>
      <c r="K9" s="22"/>
      <c r="L9" s="22"/>
      <c r="M9" s="21"/>
      <c r="N9" s="63"/>
      <c r="O9" s="223"/>
    </row>
    <row r="10" spans="1:15" ht="1.5" customHeight="1">
      <c r="A10" s="250"/>
      <c r="B10" s="250"/>
      <c r="C10" s="250"/>
      <c r="D10" s="250"/>
      <c r="E10" s="215"/>
      <c r="F10" s="233"/>
      <c r="G10" s="23"/>
      <c r="H10" s="23"/>
      <c r="I10" s="9"/>
      <c r="J10" s="20"/>
      <c r="K10" s="23"/>
      <c r="L10" s="23"/>
      <c r="M10" s="9"/>
      <c r="N10" s="20"/>
      <c r="O10" s="223"/>
    </row>
    <row r="11" spans="1:15" ht="12" customHeight="1">
      <c r="A11" s="250"/>
      <c r="B11" s="250"/>
      <c r="C11" s="250"/>
      <c r="D11" s="250"/>
      <c r="E11" s="215"/>
      <c r="F11" s="233"/>
      <c r="G11" s="24" t="s">
        <v>8</v>
      </c>
      <c r="H11" s="19" t="s">
        <v>59</v>
      </c>
      <c r="I11" s="19" t="s">
        <v>60</v>
      </c>
      <c r="J11" s="20"/>
      <c r="K11" s="24" t="s">
        <v>8</v>
      </c>
      <c r="L11" s="19" t="s">
        <v>59</v>
      </c>
      <c r="M11" s="19" t="s">
        <v>60</v>
      </c>
      <c r="N11" s="20"/>
      <c r="O11" s="223"/>
    </row>
    <row r="12" spans="1:15" ht="1.5" customHeight="1">
      <c r="A12" s="27"/>
      <c r="B12" s="27"/>
      <c r="C12" s="27"/>
      <c r="D12" s="27"/>
      <c r="E12" s="28"/>
      <c r="F12" s="28"/>
      <c r="G12" s="28"/>
      <c r="H12" s="28"/>
      <c r="I12" s="28"/>
      <c r="J12" s="28"/>
      <c r="K12" s="28"/>
      <c r="L12" s="28"/>
      <c r="M12" s="28"/>
      <c r="N12" s="28"/>
      <c r="O12" s="28"/>
    </row>
    <row r="13" spans="1:15" ht="23.25" customHeight="1">
      <c r="A13" s="244" t="s">
        <v>8</v>
      </c>
      <c r="B13" s="245"/>
      <c r="C13" s="245"/>
      <c r="D13" s="245"/>
      <c r="E13" s="56">
        <v>675676.0000000005</v>
      </c>
      <c r="F13" s="57"/>
      <c r="G13" s="32">
        <v>29.4633818575767</v>
      </c>
      <c r="H13" s="32">
        <v>50.2463870763574</v>
      </c>
      <c r="I13" s="32">
        <v>49.7536129236426</v>
      </c>
      <c r="J13" s="35"/>
      <c r="K13" s="32">
        <v>70.270810270011</v>
      </c>
      <c r="L13" s="32">
        <v>50.6822829678835</v>
      </c>
      <c r="M13" s="32">
        <v>49.3177170321164</v>
      </c>
      <c r="N13" s="35"/>
      <c r="O13" s="32">
        <v>0.26580787241222</v>
      </c>
    </row>
    <row r="14" spans="1:15" ht="23.25" customHeight="1">
      <c r="A14" s="246" t="s">
        <v>90</v>
      </c>
      <c r="B14" s="248"/>
      <c r="C14" s="248"/>
      <c r="D14" s="248"/>
      <c r="E14" s="30">
        <v>12512</v>
      </c>
      <c r="F14" s="57"/>
      <c r="G14" s="33">
        <v>12.7717391304347</v>
      </c>
      <c r="H14" s="33">
        <v>47.2465581977471</v>
      </c>
      <c r="I14" s="35">
        <v>52.7534418022528</v>
      </c>
      <c r="J14" s="6"/>
      <c r="K14" s="35">
        <v>84.5588235294117</v>
      </c>
      <c r="L14" s="35">
        <v>51.0869565217391</v>
      </c>
      <c r="M14" s="35">
        <v>48.9130434782608</v>
      </c>
      <c r="N14" s="6"/>
      <c r="O14" s="35">
        <v>2.66943734015345</v>
      </c>
    </row>
    <row r="15" spans="1:15" ht="17.25" customHeight="1">
      <c r="A15" s="246" t="s">
        <v>91</v>
      </c>
      <c r="B15" s="248"/>
      <c r="C15" s="248"/>
      <c r="D15" s="248"/>
      <c r="E15" s="30">
        <v>14130.999999999998</v>
      </c>
      <c r="F15" s="57"/>
      <c r="G15" s="33">
        <v>65.6853725850966</v>
      </c>
      <c r="H15" s="33">
        <v>50.0107735401853</v>
      </c>
      <c r="I15" s="35">
        <v>49.9892264598147</v>
      </c>
      <c r="J15" s="6"/>
      <c r="K15" s="35">
        <v>33.4088174934541</v>
      </c>
      <c r="L15" s="35">
        <v>48.0618513026901</v>
      </c>
      <c r="M15" s="35">
        <v>51.9381486973099</v>
      </c>
      <c r="N15" s="6"/>
      <c r="O15" s="35">
        <v>0.90580992144929</v>
      </c>
    </row>
    <row r="16" spans="1:15" ht="17.25" customHeight="1">
      <c r="A16" s="247" t="s">
        <v>92</v>
      </c>
      <c r="B16" s="248"/>
      <c r="C16" s="248"/>
      <c r="D16" s="248"/>
      <c r="E16" s="30">
        <v>12727</v>
      </c>
      <c r="F16" s="57"/>
      <c r="G16" s="33">
        <v>93.1798538540111</v>
      </c>
      <c r="H16" s="33">
        <v>51.9183742305422</v>
      </c>
      <c r="I16" s="35">
        <v>48.0816257694578</v>
      </c>
      <c r="J16" s="6"/>
      <c r="K16" s="35">
        <v>6.56871218668971</v>
      </c>
      <c r="L16" s="35">
        <v>59.0909090909091</v>
      </c>
      <c r="M16" s="35">
        <v>40.9090909090909</v>
      </c>
      <c r="N16" s="6"/>
      <c r="O16" s="35">
        <v>0.25143395929912</v>
      </c>
    </row>
    <row r="17" spans="1:15" ht="17.25" customHeight="1">
      <c r="A17" s="247" t="s">
        <v>93</v>
      </c>
      <c r="B17" s="248"/>
      <c r="C17" s="248"/>
      <c r="D17" s="248"/>
      <c r="E17" s="30">
        <v>13144</v>
      </c>
      <c r="F17" s="57"/>
      <c r="G17" s="33">
        <v>97.2230675593426</v>
      </c>
      <c r="H17" s="33">
        <v>50.4264809453009</v>
      </c>
      <c r="I17" s="35">
        <v>49.5735190546991</v>
      </c>
      <c r="J17" s="6"/>
      <c r="K17" s="35">
        <v>2.63998782714546</v>
      </c>
      <c r="L17" s="35">
        <v>44.9567723342939</v>
      </c>
      <c r="M17" s="35">
        <v>55.043227665706</v>
      </c>
      <c r="N17" s="6"/>
      <c r="O17" s="35">
        <v>0.13694461351186</v>
      </c>
    </row>
    <row r="18" spans="1:15" ht="17.25" customHeight="1">
      <c r="A18" s="247" t="s">
        <v>94</v>
      </c>
      <c r="B18" s="248"/>
      <c r="C18" s="248"/>
      <c r="D18" s="248"/>
      <c r="E18" s="30">
        <v>13013</v>
      </c>
      <c r="F18" s="57"/>
      <c r="G18" s="33">
        <v>98.1787443325905</v>
      </c>
      <c r="H18" s="33">
        <v>50.3365685660613</v>
      </c>
      <c r="I18" s="35">
        <v>49.6634314339386</v>
      </c>
      <c r="J18" s="6"/>
      <c r="K18" s="35">
        <v>1.70598632137093</v>
      </c>
      <c r="L18" s="35">
        <v>33.7837837837837</v>
      </c>
      <c r="M18" s="35">
        <v>66.2162162162162</v>
      </c>
      <c r="N18" s="6"/>
      <c r="O18" s="35">
        <v>0.11526934603857</v>
      </c>
    </row>
    <row r="19" spans="1:15" ht="17.25" customHeight="1">
      <c r="A19" s="247" t="s">
        <v>95</v>
      </c>
      <c r="B19" s="248"/>
      <c r="C19" s="248"/>
      <c r="D19" s="248"/>
      <c r="E19" s="30">
        <v>12273</v>
      </c>
      <c r="F19" s="57"/>
      <c r="G19" s="33">
        <v>97.857084657378</v>
      </c>
      <c r="H19" s="33">
        <v>48.7094088259783</v>
      </c>
      <c r="I19" s="35">
        <v>51.2905911740216</v>
      </c>
      <c r="J19" s="6"/>
      <c r="K19" s="35">
        <v>1.97995600097775</v>
      </c>
      <c r="L19" s="35">
        <v>48.559670781893</v>
      </c>
      <c r="M19" s="35">
        <v>51.440329218107</v>
      </c>
      <c r="N19" s="6"/>
      <c r="O19" s="35">
        <v>0.16295934164425</v>
      </c>
    </row>
    <row r="20" spans="1:15" ht="17.25" customHeight="1">
      <c r="A20" s="247" t="s">
        <v>96</v>
      </c>
      <c r="B20" s="248"/>
      <c r="C20" s="248"/>
      <c r="D20" s="248"/>
      <c r="E20" s="30">
        <v>11802</v>
      </c>
      <c r="F20" s="57"/>
      <c r="G20" s="33">
        <v>97.8054567022538</v>
      </c>
      <c r="H20" s="33">
        <v>46.3830893182015</v>
      </c>
      <c r="I20" s="35">
        <v>53.6169106817985</v>
      </c>
      <c r="J20" s="6"/>
      <c r="K20" s="35">
        <v>2.13523131672597</v>
      </c>
      <c r="L20" s="35">
        <v>57.9365079365079</v>
      </c>
      <c r="M20" s="35">
        <v>42.063492063492</v>
      </c>
      <c r="N20" s="6"/>
      <c r="O20" s="35">
        <v>0.0593119810201661</v>
      </c>
    </row>
    <row r="21" spans="1:15" ht="17.25" customHeight="1">
      <c r="A21" s="247" t="s">
        <v>97</v>
      </c>
      <c r="B21" s="248"/>
      <c r="C21" s="248"/>
      <c r="D21" s="248"/>
      <c r="E21" s="30">
        <v>13154</v>
      </c>
      <c r="F21" s="57"/>
      <c r="G21" s="33">
        <v>98.1906644366732</v>
      </c>
      <c r="H21" s="33">
        <v>52.3614122019201</v>
      </c>
      <c r="I21" s="35">
        <v>47.6385877980799</v>
      </c>
      <c r="J21" s="6"/>
      <c r="K21" s="35">
        <v>1.61927930667477</v>
      </c>
      <c r="L21" s="35">
        <v>63.8497652582159</v>
      </c>
      <c r="M21" s="35">
        <v>36.150234741784</v>
      </c>
      <c r="N21" s="6"/>
      <c r="O21" s="35">
        <v>0.19005625665196</v>
      </c>
    </row>
    <row r="22" spans="1:15" ht="17.25" customHeight="1">
      <c r="A22" s="247" t="s">
        <v>98</v>
      </c>
      <c r="B22" s="248"/>
      <c r="C22" s="248"/>
      <c r="D22" s="248"/>
      <c r="E22" s="30">
        <v>12910</v>
      </c>
      <c r="F22" s="57"/>
      <c r="G22" s="33">
        <v>97.2811773818745</v>
      </c>
      <c r="H22" s="33">
        <v>49.5660482522493</v>
      </c>
      <c r="I22" s="35">
        <v>50.4339517477506</v>
      </c>
      <c r="J22" s="6"/>
      <c r="K22" s="35">
        <v>2.44771494965143</v>
      </c>
      <c r="L22" s="35">
        <v>42.7215189873417</v>
      </c>
      <c r="M22" s="35">
        <v>57.2784810126582</v>
      </c>
      <c r="N22" s="6"/>
      <c r="O22" s="35">
        <v>0.27110766847405</v>
      </c>
    </row>
    <row r="23" spans="1:15" ht="17.25" customHeight="1">
      <c r="A23" s="247" t="s">
        <v>99</v>
      </c>
      <c r="B23" s="248"/>
      <c r="C23" s="248"/>
      <c r="D23" s="248"/>
      <c r="E23" s="30">
        <v>12360</v>
      </c>
      <c r="F23" s="57"/>
      <c r="G23" s="33">
        <v>98.0744336569579</v>
      </c>
      <c r="H23" s="33">
        <v>51.0311829731067</v>
      </c>
      <c r="I23" s="35">
        <v>48.9688170268932</v>
      </c>
      <c r="J23" s="6"/>
      <c r="K23" s="35">
        <v>1.7799352750809</v>
      </c>
      <c r="L23" s="35">
        <v>38.1818181818181</v>
      </c>
      <c r="M23" s="35">
        <v>61.8181818181818</v>
      </c>
      <c r="N23" s="6"/>
      <c r="O23" s="35">
        <v>0.14563106796116</v>
      </c>
    </row>
    <row r="24" spans="1:15" ht="17.25" customHeight="1">
      <c r="A24" s="247" t="s">
        <v>100</v>
      </c>
      <c r="B24" s="248"/>
      <c r="C24" s="248"/>
      <c r="D24" s="248"/>
      <c r="E24" s="30">
        <v>12194</v>
      </c>
      <c r="F24" s="57"/>
      <c r="G24" s="33">
        <v>96.5146793505002</v>
      </c>
      <c r="H24" s="33">
        <v>49.197043079276</v>
      </c>
      <c r="I24" s="35">
        <v>50.8029569207239</v>
      </c>
      <c r="J24" s="6"/>
      <c r="K24" s="35">
        <v>3.00147613580449</v>
      </c>
      <c r="L24" s="35">
        <v>57.103825136612</v>
      </c>
      <c r="M24" s="35">
        <v>42.8961748633879</v>
      </c>
      <c r="N24" s="6"/>
      <c r="O24" s="35">
        <v>0.48384451369526</v>
      </c>
    </row>
    <row r="25" spans="1:15" ht="17.25" customHeight="1">
      <c r="A25" s="247" t="s">
        <v>101</v>
      </c>
      <c r="B25" s="248"/>
      <c r="C25" s="248"/>
      <c r="D25" s="248"/>
      <c r="E25" s="30">
        <v>13413.000000000002</v>
      </c>
      <c r="F25" s="57"/>
      <c r="G25" s="33">
        <v>95.8025795869678</v>
      </c>
      <c r="H25" s="33">
        <v>50.420233463035</v>
      </c>
      <c r="I25" s="35">
        <v>49.5797665369649</v>
      </c>
      <c r="J25" s="6"/>
      <c r="K25" s="35">
        <v>4.14523223738164</v>
      </c>
      <c r="L25" s="35">
        <v>66.546762589928</v>
      </c>
      <c r="M25" s="35">
        <v>33.4532374100719</v>
      </c>
      <c r="N25" s="6"/>
      <c r="O25" s="35">
        <v>0.0521881756504883</v>
      </c>
    </row>
    <row r="26" spans="1:15" ht="17.25" customHeight="1">
      <c r="A26" s="247" t="s">
        <v>102</v>
      </c>
      <c r="B26" s="248"/>
      <c r="C26" s="248"/>
      <c r="D26" s="248"/>
      <c r="E26" s="30">
        <v>11545</v>
      </c>
      <c r="F26" s="57"/>
      <c r="G26" s="33">
        <v>89.2507579038544</v>
      </c>
      <c r="H26" s="33">
        <v>51.4266304347826</v>
      </c>
      <c r="I26" s="35">
        <v>48.5733695652174</v>
      </c>
      <c r="J26" s="6"/>
      <c r="K26" s="35">
        <v>10.7232568211346</v>
      </c>
      <c r="L26" s="35">
        <v>67.3667205169628</v>
      </c>
      <c r="M26" s="35">
        <v>32.6332794830371</v>
      </c>
      <c r="N26" s="6"/>
      <c r="O26" s="35">
        <v>0.0259852750108272</v>
      </c>
    </row>
    <row r="27" spans="1:15" ht="17.25" customHeight="1">
      <c r="A27" s="247" t="s">
        <v>103</v>
      </c>
      <c r="B27" s="248"/>
      <c r="C27" s="248"/>
      <c r="D27" s="248"/>
      <c r="E27" s="30">
        <v>11997</v>
      </c>
      <c r="F27" s="57"/>
      <c r="G27" s="33">
        <v>80.1200300075018</v>
      </c>
      <c r="H27" s="33">
        <v>48.0961298377028</v>
      </c>
      <c r="I27" s="35">
        <v>51.9038701622971</v>
      </c>
      <c r="J27" s="6"/>
      <c r="K27" s="35">
        <v>19.5465533049929</v>
      </c>
      <c r="L27" s="35">
        <v>52.8358208955224</v>
      </c>
      <c r="M27" s="35">
        <v>47.1641791044776</v>
      </c>
      <c r="N27" s="6"/>
      <c r="O27" s="35">
        <v>0.3334166875052</v>
      </c>
    </row>
    <row r="28" spans="1:15" ht="17.25" customHeight="1">
      <c r="A28" s="247" t="s">
        <v>104</v>
      </c>
      <c r="B28" s="248"/>
      <c r="C28" s="248"/>
      <c r="D28" s="248"/>
      <c r="E28" s="30">
        <v>13335</v>
      </c>
      <c r="F28" s="57"/>
      <c r="G28" s="33">
        <v>71.4735658042744</v>
      </c>
      <c r="H28" s="33">
        <v>49.7009757632987</v>
      </c>
      <c r="I28" s="35">
        <v>50.2990242367013</v>
      </c>
      <c r="J28" s="6"/>
      <c r="K28" s="35">
        <v>28.376452943382</v>
      </c>
      <c r="L28" s="35">
        <v>54.9154334038055</v>
      </c>
      <c r="M28" s="35">
        <v>45.0845665961945</v>
      </c>
      <c r="N28" s="6"/>
      <c r="O28" s="35">
        <v>0.14998125234345</v>
      </c>
    </row>
    <row r="29" spans="1:15" ht="17.25" customHeight="1">
      <c r="A29" s="247" t="s">
        <v>105</v>
      </c>
      <c r="B29" s="248"/>
      <c r="C29" s="248"/>
      <c r="D29" s="248"/>
      <c r="E29" s="30">
        <v>13353</v>
      </c>
      <c r="F29" s="57"/>
      <c r="G29" s="33">
        <v>52.198007938291</v>
      </c>
      <c r="H29" s="33">
        <v>52.0659971305595</v>
      </c>
      <c r="I29" s="35">
        <v>47.9340028694404</v>
      </c>
      <c r="J29" s="6"/>
      <c r="K29" s="35">
        <v>47.7420804313637</v>
      </c>
      <c r="L29" s="35">
        <v>50.478431372549</v>
      </c>
      <c r="M29" s="35">
        <v>49.5215686274509</v>
      </c>
      <c r="N29" s="6"/>
      <c r="O29" s="35">
        <v>0.0599116303452408</v>
      </c>
    </row>
    <row r="30" spans="1:15" ht="17.25" customHeight="1">
      <c r="A30" s="247" t="s">
        <v>106</v>
      </c>
      <c r="B30" s="248"/>
      <c r="C30" s="248"/>
      <c r="D30" s="248"/>
      <c r="E30" s="30">
        <v>11793</v>
      </c>
      <c r="F30" s="57"/>
      <c r="G30" s="33">
        <v>40.5749173238361</v>
      </c>
      <c r="H30" s="33">
        <v>55.8202716823406</v>
      </c>
      <c r="I30" s="35">
        <v>44.1797283176593</v>
      </c>
      <c r="J30" s="6"/>
      <c r="K30" s="35">
        <v>59.2724497583312</v>
      </c>
      <c r="L30" s="35">
        <v>55.2789699570815</v>
      </c>
      <c r="M30" s="35">
        <v>44.7210300429184</v>
      </c>
      <c r="N30" s="6"/>
      <c r="O30" s="35">
        <v>0.15263291783261</v>
      </c>
    </row>
    <row r="31" spans="1:15" ht="17.25" customHeight="1">
      <c r="A31" s="247" t="s">
        <v>26</v>
      </c>
      <c r="B31" s="246"/>
      <c r="C31" s="246"/>
      <c r="D31" s="246"/>
      <c r="E31" s="30">
        <v>64077</v>
      </c>
      <c r="F31" s="60"/>
      <c r="G31" s="33">
        <v>24.1381462927415</v>
      </c>
      <c r="H31" s="33">
        <v>50.2359862933988</v>
      </c>
      <c r="I31" s="35">
        <v>49.7640137066011</v>
      </c>
      <c r="J31" s="6"/>
      <c r="K31" s="35">
        <v>75.7260795605287</v>
      </c>
      <c r="L31" s="35">
        <v>51.831090410733</v>
      </c>
      <c r="M31" s="35">
        <v>48.1689095892669</v>
      </c>
      <c r="N31" s="6"/>
      <c r="O31" s="35">
        <v>0.13577414672971</v>
      </c>
    </row>
    <row r="32" spans="1:15" ht="17.25" customHeight="1">
      <c r="A32" s="247" t="s">
        <v>27</v>
      </c>
      <c r="B32" s="246"/>
      <c r="C32" s="246"/>
      <c r="D32" s="246"/>
      <c r="E32" s="30">
        <v>59244</v>
      </c>
      <c r="G32" s="33">
        <v>5.22415772061305</v>
      </c>
      <c r="H32" s="33">
        <v>58.9660743134087</v>
      </c>
      <c r="I32" s="35">
        <v>41.0339256865912</v>
      </c>
      <c r="J32" s="6"/>
      <c r="K32" s="35">
        <v>94.6053608804267</v>
      </c>
      <c r="L32" s="35">
        <v>49.8644019411932</v>
      </c>
      <c r="M32" s="35">
        <v>50.1355980588067</v>
      </c>
      <c r="N32" s="6"/>
      <c r="O32" s="35">
        <v>0.17048139896023</v>
      </c>
    </row>
    <row r="33" spans="1:15" ht="17.25" customHeight="1">
      <c r="A33" s="247" t="s">
        <v>107</v>
      </c>
      <c r="B33" s="246"/>
      <c r="C33" s="246"/>
      <c r="D33" s="246"/>
      <c r="E33" s="30">
        <v>336698.99999999994</v>
      </c>
      <c r="F33" s="57"/>
      <c r="G33" s="33">
        <v>1.55925619024707</v>
      </c>
      <c r="H33" s="33">
        <v>45.6952380952381</v>
      </c>
      <c r="I33" s="35">
        <v>54.3047619047619</v>
      </c>
      <c r="J33" s="6"/>
      <c r="K33" s="35">
        <v>98.1969058417162</v>
      </c>
      <c r="L33" s="35">
        <v>50.4231341568167</v>
      </c>
      <c r="M33" s="35">
        <v>49.5768658431832</v>
      </c>
      <c r="N33" s="6"/>
      <c r="O33" s="35">
        <v>0.24383796803673</v>
      </c>
    </row>
    <row r="34" spans="1:15" ht="17.25" customHeight="1">
      <c r="A34" s="220"/>
      <c r="B34" s="220"/>
      <c r="C34" s="220"/>
      <c r="D34" s="220"/>
      <c r="E34" s="28"/>
      <c r="F34" s="28"/>
      <c r="G34" s="28"/>
      <c r="H34" s="28"/>
      <c r="I34" s="28"/>
      <c r="J34" s="28"/>
      <c r="K34" s="28"/>
      <c r="L34" s="28"/>
      <c r="M34" s="28"/>
      <c r="N34" s="28"/>
      <c r="O34" s="28"/>
    </row>
    <row r="35" spans="1:15" ht="11.25" customHeight="1">
      <c r="A35" s="6"/>
      <c r="B35" s="6"/>
      <c r="C35" s="6"/>
      <c r="D35" s="6"/>
      <c r="I35" s="6"/>
      <c r="J35" s="6"/>
      <c r="K35" s="6"/>
      <c r="L35" s="6"/>
      <c r="M35" s="6"/>
      <c r="N35" s="6"/>
      <c r="O35" s="42"/>
    </row>
    <row r="36" spans="1:15" ht="11.25" customHeight="1">
      <c r="A36" s="6" t="s">
        <v>44</v>
      </c>
      <c r="B36" s="251" t="s">
        <v>108</v>
      </c>
      <c r="C36" s="251"/>
      <c r="D36" s="251"/>
      <c r="E36" s="251"/>
      <c r="F36" s="251"/>
      <c r="G36" s="251"/>
      <c r="H36" s="251"/>
      <c r="I36" s="251"/>
      <c r="J36" s="251"/>
      <c r="K36" s="251"/>
      <c r="L36" s="251"/>
      <c r="M36" s="251"/>
      <c r="N36" s="251"/>
      <c r="O36" s="251"/>
    </row>
    <row r="37" spans="1:15" ht="11.25" customHeight="1">
      <c r="A37" s="6"/>
      <c r="B37" s="251"/>
      <c r="C37" s="251"/>
      <c r="D37" s="251"/>
      <c r="E37" s="251"/>
      <c r="F37" s="251"/>
      <c r="G37" s="251"/>
      <c r="H37" s="251"/>
      <c r="I37" s="251"/>
      <c r="J37" s="251"/>
      <c r="K37" s="251"/>
      <c r="L37" s="251"/>
      <c r="M37" s="251"/>
      <c r="N37" s="251"/>
      <c r="O37" s="251"/>
    </row>
    <row r="38" spans="1:15" ht="11.25" customHeight="1">
      <c r="A38" s="6" t="s">
        <v>42</v>
      </c>
      <c r="B38" s="251" t="s">
        <v>109</v>
      </c>
      <c r="C38" s="251"/>
      <c r="D38" s="251"/>
      <c r="E38" s="251"/>
      <c r="F38" s="251"/>
      <c r="G38" s="251"/>
      <c r="H38" s="251"/>
      <c r="I38" s="251"/>
      <c r="J38" s="251"/>
      <c r="K38" s="251"/>
      <c r="L38" s="251"/>
      <c r="M38" s="251"/>
      <c r="N38" s="251"/>
      <c r="O38" s="251"/>
    </row>
    <row r="39" spans="1:15" ht="11.25" customHeight="1">
      <c r="A39" s="6"/>
      <c r="B39" s="251"/>
      <c r="C39" s="251"/>
      <c r="D39" s="251"/>
      <c r="E39" s="251"/>
      <c r="F39" s="251"/>
      <c r="G39" s="251"/>
      <c r="H39" s="251"/>
      <c r="I39" s="223"/>
      <c r="J39" s="251"/>
      <c r="K39" s="251"/>
      <c r="L39" s="251"/>
      <c r="M39" s="251"/>
      <c r="N39" s="251"/>
      <c r="O39" s="251"/>
    </row>
    <row r="40" spans="1:15" ht="11.25" customHeight="1">
      <c r="A40" s="53" t="s">
        <v>50</v>
      </c>
      <c r="B40" s="6"/>
      <c r="C40" s="6"/>
      <c r="D40" s="240" t="s">
        <v>69</v>
      </c>
      <c r="E40" s="241"/>
      <c r="F40" s="241"/>
      <c r="G40" s="241"/>
      <c r="H40" s="241"/>
      <c r="I40" s="241"/>
      <c r="J40" s="241"/>
      <c r="K40" s="241"/>
      <c r="L40" s="241"/>
      <c r="M40" s="241"/>
      <c r="N40" s="241"/>
      <c r="O40" s="241"/>
    </row>
    <row r="41" ht="11.25" hidden="1">
      <c r="A41" s="51" t="s">
        <v>2</v>
      </c>
    </row>
    <row r="42" ht="11.25" hidden="1"/>
    <row r="43" ht="11.25" hidden="1"/>
    <row r="44" ht="11.25" hidden="1"/>
    <row r="45" ht="11.25" hidden="1"/>
    <row r="46" ht="11.25" hidden="1"/>
    <row r="47" ht="11.25" hidden="1"/>
    <row r="48" ht="11.25" hidden="1"/>
    <row r="49" spans="2:15" ht="11.25" hidden="1">
      <c r="B49" s="2"/>
      <c r="C49" s="2"/>
      <c r="D49" s="2"/>
      <c r="I49" s="2"/>
      <c r="J49" s="2"/>
      <c r="K49" s="2"/>
      <c r="L49" s="2"/>
      <c r="M49" s="2"/>
      <c r="N49" s="2"/>
      <c r="O49" s="2"/>
    </row>
  </sheetData>
  <sheetProtection/>
  <mergeCells count="35">
    <mergeCell ref="D40:O40"/>
    <mergeCell ref="A31:D31"/>
    <mergeCell ref="A32:D32"/>
    <mergeCell ref="A33:D33"/>
    <mergeCell ref="A34:D34"/>
    <mergeCell ref="B36:O37"/>
    <mergeCell ref="B38:O39"/>
    <mergeCell ref="A30:D30"/>
    <mergeCell ref="A19:D19"/>
    <mergeCell ref="A20:D20"/>
    <mergeCell ref="A21:D21"/>
    <mergeCell ref="A22:D22"/>
    <mergeCell ref="A23:D23"/>
    <mergeCell ref="A24:D24"/>
    <mergeCell ref="A25:D25"/>
    <mergeCell ref="A26:D26"/>
    <mergeCell ref="A27:D27"/>
    <mergeCell ref="A28:D28"/>
    <mergeCell ref="A29:D29"/>
    <mergeCell ref="A18:D18"/>
    <mergeCell ref="A2:N2"/>
    <mergeCell ref="A3:N3"/>
    <mergeCell ref="A4:N4"/>
    <mergeCell ref="A7:D11"/>
    <mergeCell ref="E7:E11"/>
    <mergeCell ref="F7:F11"/>
    <mergeCell ref="G7:O7"/>
    <mergeCell ref="A16:D16"/>
    <mergeCell ref="A17:D17"/>
    <mergeCell ref="G8:I8"/>
    <mergeCell ref="K8:M8"/>
    <mergeCell ref="O8:O11"/>
    <mergeCell ref="A13:D13"/>
    <mergeCell ref="A14:D14"/>
    <mergeCell ref="A15:D15"/>
  </mergeCells>
  <hyperlinks>
    <hyperlink ref="D40:O40" r:id="rId1" tooltip="www.inegi.org.mx" display="http://www.inegi.org.mx/"/>
    <hyperlink ref="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5.xml><?xml version="1.0" encoding="utf-8"?>
<worksheet xmlns="http://schemas.openxmlformats.org/spreadsheetml/2006/main" xmlns:r="http://schemas.openxmlformats.org/officeDocument/2006/relationships">
  <dimension ref="A2:R34"/>
  <sheetViews>
    <sheetView showGridLines="0" showRowColHeaders="0" zoomScalePageLayoutView="0" workbookViewId="0" topLeftCell="A1">
      <pane xSplit="4" ySplit="12" topLeftCell="E13" activePane="bottomRight" state="frozen"/>
      <selection pane="topLeft" activeCell="E11" sqref="E11"/>
      <selection pane="topRight" activeCell="E11" sqref="E11"/>
      <selection pane="bottomLeft" activeCell="E11" sqref="E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16.83203125" style="0" customWidth="1"/>
    <col min="5" max="5" width="11.5" style="2" customWidth="1"/>
    <col min="6" max="6" width="3" style="2" customWidth="1"/>
    <col min="7" max="7" width="8.66015625" style="2" customWidth="1"/>
    <col min="8" max="8" width="9.33203125" style="2" customWidth="1"/>
    <col min="9" max="9" width="9.33203125" style="0" customWidth="1"/>
    <col min="10" max="10" width="3" style="0" customWidth="1"/>
    <col min="11" max="11" width="8.66015625" style="0" customWidth="1"/>
    <col min="12" max="13" width="9.33203125" style="0" customWidth="1"/>
    <col min="14" max="14" width="3" style="0" customWidth="1"/>
    <col min="15" max="15" width="16.66015625" style="0" customWidth="1"/>
    <col min="16" max="16384" width="0" style="0" hidden="1" customWidth="1"/>
  </cols>
  <sheetData>
    <row r="1" ht="15.75" customHeight="1"/>
    <row r="2" spans="1:16" ht="12.75">
      <c r="A2" s="212" t="s">
        <v>110</v>
      </c>
      <c r="B2" s="213"/>
      <c r="C2" s="213"/>
      <c r="D2" s="213"/>
      <c r="E2" s="213"/>
      <c r="F2" s="213"/>
      <c r="G2" s="213"/>
      <c r="H2" s="213"/>
      <c r="I2" s="213"/>
      <c r="J2" s="213"/>
      <c r="K2" s="213"/>
      <c r="L2" s="213"/>
      <c r="M2" s="213"/>
      <c r="N2" s="213"/>
      <c r="O2" s="208" t="s">
        <v>1</v>
      </c>
      <c r="P2" t="s">
        <v>2</v>
      </c>
    </row>
    <row r="3" spans="1:18" ht="12.75">
      <c r="A3" s="212" t="s">
        <v>85</v>
      </c>
      <c r="B3" s="212"/>
      <c r="C3" s="212"/>
      <c r="D3" s="212"/>
      <c r="E3" s="212"/>
      <c r="F3" s="212"/>
      <c r="G3" s="212"/>
      <c r="H3" s="212"/>
      <c r="I3" s="212"/>
      <c r="J3" s="212"/>
      <c r="K3" s="212"/>
      <c r="L3" s="212"/>
      <c r="M3" s="212"/>
      <c r="N3" s="212"/>
      <c r="O3" s="2"/>
      <c r="Q3" s="6"/>
      <c r="R3" s="6"/>
    </row>
    <row r="4" spans="1:18" ht="12.75" customHeight="1">
      <c r="A4" s="212" t="s">
        <v>5</v>
      </c>
      <c r="B4" s="213"/>
      <c r="C4" s="213"/>
      <c r="D4" s="213"/>
      <c r="E4" s="213"/>
      <c r="F4" s="213"/>
      <c r="G4" s="213"/>
      <c r="H4" s="213"/>
      <c r="I4" s="213"/>
      <c r="J4" s="213"/>
      <c r="K4" s="213"/>
      <c r="L4" s="213"/>
      <c r="M4" s="213"/>
      <c r="N4" s="213"/>
      <c r="O4" s="55"/>
      <c r="Q4" s="6"/>
      <c r="R4" s="6"/>
    </row>
    <row r="5" spans="1:17" ht="11.25" customHeight="1">
      <c r="A5" s="10"/>
      <c r="B5" s="10"/>
      <c r="C5" s="10"/>
      <c r="D5" s="10"/>
      <c r="E5" s="11"/>
      <c r="F5" s="11"/>
      <c r="G5" s="11"/>
      <c r="H5" s="11"/>
      <c r="I5" s="11"/>
      <c r="J5" s="11"/>
      <c r="K5" s="11"/>
      <c r="L5" s="11"/>
      <c r="M5" s="11"/>
      <c r="N5" s="11"/>
      <c r="O5" s="28"/>
      <c r="Q5" s="9"/>
    </row>
    <row r="6" spans="10:14" ht="1.5" customHeight="1">
      <c r="J6" s="2"/>
      <c r="K6" s="2"/>
      <c r="L6" s="2"/>
      <c r="N6" s="2"/>
    </row>
    <row r="7" spans="1:15" ht="22.5" customHeight="1">
      <c r="A7" s="236" t="s">
        <v>73</v>
      </c>
      <c r="B7" s="250"/>
      <c r="C7" s="250"/>
      <c r="D7" s="250"/>
      <c r="E7" s="215" t="s">
        <v>8</v>
      </c>
      <c r="G7" s="234" t="s">
        <v>87</v>
      </c>
      <c r="H7" s="234"/>
      <c r="I7" s="235"/>
      <c r="J7" s="235"/>
      <c r="K7" s="235"/>
      <c r="L7" s="235"/>
      <c r="M7" s="235"/>
      <c r="N7" s="235"/>
      <c r="O7" s="235"/>
    </row>
    <row r="8" spans="1:15" ht="11.25" customHeight="1">
      <c r="A8" s="250"/>
      <c r="B8" s="250"/>
      <c r="C8" s="250"/>
      <c r="D8" s="250"/>
      <c r="E8" s="215"/>
      <c r="F8" s="20"/>
      <c r="G8" s="249" t="s">
        <v>88</v>
      </c>
      <c r="H8" s="249"/>
      <c r="I8" s="217"/>
      <c r="J8" s="62" t="s">
        <v>6</v>
      </c>
      <c r="K8" s="249" t="s">
        <v>89</v>
      </c>
      <c r="L8" s="249"/>
      <c r="M8" s="217"/>
      <c r="N8" s="23"/>
      <c r="O8" s="222" t="s">
        <v>43</v>
      </c>
    </row>
    <row r="9" spans="1:15" ht="1.5" customHeight="1">
      <c r="A9" s="250"/>
      <c r="B9" s="250"/>
      <c r="C9" s="250"/>
      <c r="D9" s="250"/>
      <c r="E9" s="215"/>
      <c r="F9" s="63"/>
      <c r="G9" s="22"/>
      <c r="H9" s="22"/>
      <c r="I9" s="21"/>
      <c r="J9" s="63"/>
      <c r="K9" s="22"/>
      <c r="L9" s="22"/>
      <c r="M9" s="21"/>
      <c r="N9" s="63"/>
      <c r="O9" s="223"/>
    </row>
    <row r="10" spans="1:15" ht="1.5" customHeight="1">
      <c r="A10" s="250"/>
      <c r="B10" s="250"/>
      <c r="C10" s="250"/>
      <c r="D10" s="250"/>
      <c r="E10" s="215"/>
      <c r="F10" s="20"/>
      <c r="G10" s="23"/>
      <c r="H10" s="23"/>
      <c r="I10" s="9"/>
      <c r="J10" s="20"/>
      <c r="K10" s="23"/>
      <c r="L10" s="23"/>
      <c r="M10" s="9"/>
      <c r="N10" s="20"/>
      <c r="O10" s="223"/>
    </row>
    <row r="11" spans="1:15" ht="12.75" customHeight="1">
      <c r="A11" s="250"/>
      <c r="B11" s="250"/>
      <c r="C11" s="250"/>
      <c r="D11" s="250"/>
      <c r="E11" s="215"/>
      <c r="F11" s="20"/>
      <c r="G11" s="24" t="s">
        <v>8</v>
      </c>
      <c r="H11" s="19" t="s">
        <v>59</v>
      </c>
      <c r="I11" s="19" t="s">
        <v>60</v>
      </c>
      <c r="J11" s="20"/>
      <c r="K11" s="24" t="s">
        <v>8</v>
      </c>
      <c r="L11" s="19" t="s">
        <v>59</v>
      </c>
      <c r="M11" s="19" t="s">
        <v>60</v>
      </c>
      <c r="N11" s="20"/>
      <c r="O11" s="223"/>
    </row>
    <row r="12" spans="1:15" ht="1.5" customHeight="1">
      <c r="A12" s="27"/>
      <c r="B12" s="27"/>
      <c r="C12" s="27"/>
      <c r="D12" s="27"/>
      <c r="E12" s="28"/>
      <c r="F12" s="28"/>
      <c r="G12" s="28"/>
      <c r="H12" s="28"/>
      <c r="I12" s="28"/>
      <c r="J12" s="28"/>
      <c r="K12" s="28"/>
      <c r="L12" s="28"/>
      <c r="M12" s="28"/>
      <c r="N12" s="28"/>
      <c r="O12" s="28"/>
    </row>
    <row r="13" spans="1:15" ht="23.25" customHeight="1">
      <c r="A13" s="244" t="s">
        <v>77</v>
      </c>
      <c r="B13" s="245"/>
      <c r="C13" s="245"/>
      <c r="D13" s="245"/>
      <c r="E13" s="56">
        <v>675676</v>
      </c>
      <c r="F13" s="57"/>
      <c r="G13" s="32">
        <v>29.4633818575767</v>
      </c>
      <c r="H13" s="32">
        <v>50.2463870763574</v>
      </c>
      <c r="I13" s="32">
        <v>49.7536129236426</v>
      </c>
      <c r="J13" s="35"/>
      <c r="K13" s="32">
        <v>70.270810270011</v>
      </c>
      <c r="L13" s="32">
        <v>50.6822829678835</v>
      </c>
      <c r="M13" s="32">
        <v>49.3177170321164</v>
      </c>
      <c r="N13" s="35"/>
      <c r="O13" s="32">
        <v>0.26580787241222</v>
      </c>
    </row>
    <row r="14" spans="1:15" ht="23.25" customHeight="1">
      <c r="A14" s="246" t="s">
        <v>78</v>
      </c>
      <c r="B14" s="246"/>
      <c r="C14" s="246"/>
      <c r="D14" s="246"/>
      <c r="E14" s="30">
        <v>69201</v>
      </c>
      <c r="F14" s="57"/>
      <c r="G14" s="33">
        <v>29.8897414777243</v>
      </c>
      <c r="H14" s="33">
        <v>50.9185844130729</v>
      </c>
      <c r="I14" s="35">
        <v>49.0814155869271</v>
      </c>
      <c r="J14" s="6"/>
      <c r="K14" s="35">
        <v>69.8920535830407</v>
      </c>
      <c r="L14" s="35">
        <v>49.7622296654674</v>
      </c>
      <c r="M14" s="35">
        <v>50.2377703345325</v>
      </c>
      <c r="N14" s="6"/>
      <c r="O14" s="35">
        <v>0.21820493923498</v>
      </c>
    </row>
    <row r="15" spans="1:15" ht="17.25" customHeight="1">
      <c r="A15" s="246" t="s">
        <v>79</v>
      </c>
      <c r="B15" s="246"/>
      <c r="C15" s="246"/>
      <c r="D15" s="246"/>
      <c r="E15" s="30">
        <v>260109</v>
      </c>
      <c r="F15" s="57"/>
      <c r="G15" s="33">
        <v>29.4272785639866</v>
      </c>
      <c r="H15" s="33">
        <v>49.6309264073788</v>
      </c>
      <c r="I15" s="35">
        <v>50.3690735926211</v>
      </c>
      <c r="J15" s="6"/>
      <c r="K15" s="35">
        <v>70.4539250852527</v>
      </c>
      <c r="L15" s="35">
        <v>49.078616369361</v>
      </c>
      <c r="M15" s="35">
        <v>50.9213836306389</v>
      </c>
      <c r="N15" s="6"/>
      <c r="O15" s="35">
        <v>0.11879635076064</v>
      </c>
    </row>
    <row r="16" spans="1:15" ht="17.25" customHeight="1">
      <c r="A16" s="238" t="s">
        <v>80</v>
      </c>
      <c r="B16" s="238"/>
      <c r="C16" s="238"/>
      <c r="D16" s="238"/>
      <c r="E16" s="30">
        <v>18019</v>
      </c>
      <c r="F16" s="57"/>
      <c r="G16" s="33">
        <v>29.4189466674066</v>
      </c>
      <c r="H16" s="33">
        <v>50.7262780607432</v>
      </c>
      <c r="I16" s="35">
        <v>49.2737219392567</v>
      </c>
      <c r="J16" s="6"/>
      <c r="K16" s="35">
        <v>69.9372884177812</v>
      </c>
      <c r="L16" s="35">
        <v>51.0950642755118</v>
      </c>
      <c r="M16" s="35">
        <v>48.9049357244881</v>
      </c>
      <c r="N16" s="6"/>
      <c r="O16" s="35">
        <v>0.64376491481214</v>
      </c>
    </row>
    <row r="17" spans="1:15" ht="17.25" customHeight="1">
      <c r="A17" s="238" t="s">
        <v>81</v>
      </c>
      <c r="B17" s="238"/>
      <c r="C17" s="238"/>
      <c r="D17" s="238"/>
      <c r="E17" s="30">
        <v>271544</v>
      </c>
      <c r="F17" s="57"/>
      <c r="G17" s="33">
        <v>29.7509795834192</v>
      </c>
      <c r="H17" s="33">
        <v>50.4957480782799</v>
      </c>
      <c r="I17" s="35">
        <v>49.50425192172</v>
      </c>
      <c r="J17" s="6"/>
      <c r="K17" s="35">
        <v>69.9083758064991</v>
      </c>
      <c r="L17" s="35">
        <v>52.1176619326562</v>
      </c>
      <c r="M17" s="35">
        <v>47.8823380673437</v>
      </c>
      <c r="N17" s="6"/>
      <c r="O17" s="35">
        <v>0.3406446100816</v>
      </c>
    </row>
    <row r="18" spans="1:15" ht="17.25" customHeight="1">
      <c r="A18" s="238" t="s">
        <v>82</v>
      </c>
      <c r="B18" s="239"/>
      <c r="C18" s="239"/>
      <c r="D18" s="239"/>
      <c r="E18" s="30">
        <v>56803</v>
      </c>
      <c r="F18" s="57"/>
      <c r="G18" s="33">
        <v>27.7485344083939</v>
      </c>
      <c r="H18" s="33">
        <v>50.913589645984</v>
      </c>
      <c r="I18" s="35">
        <v>49.086410354016</v>
      </c>
      <c r="J18" s="6"/>
      <c r="K18" s="35">
        <v>71.7321268242874</v>
      </c>
      <c r="L18" s="35">
        <v>52.1719923428066</v>
      </c>
      <c r="M18" s="35">
        <v>47.8280076571933</v>
      </c>
      <c r="N18" s="6"/>
      <c r="O18" s="35">
        <v>0.51933876731862</v>
      </c>
    </row>
    <row r="19" spans="1:15" ht="17.25" customHeight="1">
      <c r="A19" s="220"/>
      <c r="B19" s="220"/>
      <c r="C19" s="220"/>
      <c r="D19" s="220"/>
      <c r="E19" s="28"/>
      <c r="F19" s="28"/>
      <c r="G19" s="28"/>
      <c r="H19" s="28"/>
      <c r="I19" s="28"/>
      <c r="J19" s="28"/>
      <c r="K19" s="28"/>
      <c r="L19" s="28"/>
      <c r="M19" s="28"/>
      <c r="N19" s="28"/>
      <c r="O19" s="28"/>
    </row>
    <row r="20" spans="1:15" ht="11.25" customHeight="1">
      <c r="A20" s="6"/>
      <c r="B20" s="6"/>
      <c r="C20" s="6"/>
      <c r="D20" s="6"/>
      <c r="I20" s="6"/>
      <c r="J20" s="6"/>
      <c r="K20" s="6"/>
      <c r="L20" s="6"/>
      <c r="M20" s="6"/>
      <c r="N20" s="6"/>
      <c r="O20" s="42"/>
    </row>
    <row r="21" spans="1:15" ht="11.25" customHeight="1">
      <c r="A21" s="6" t="s">
        <v>44</v>
      </c>
      <c r="B21" s="251" t="s">
        <v>108</v>
      </c>
      <c r="C21" s="251"/>
      <c r="D21" s="251"/>
      <c r="E21" s="251"/>
      <c r="F21" s="251"/>
      <c r="G21" s="251"/>
      <c r="H21" s="251"/>
      <c r="I21" s="251"/>
      <c r="J21" s="251"/>
      <c r="K21" s="251"/>
      <c r="L21" s="251"/>
      <c r="M21" s="251"/>
      <c r="N21" s="251"/>
      <c r="O21" s="251"/>
    </row>
    <row r="22" spans="1:15" ht="11.25" customHeight="1">
      <c r="A22" s="6"/>
      <c r="B22" s="251"/>
      <c r="C22" s="251"/>
      <c r="D22" s="251"/>
      <c r="E22" s="251"/>
      <c r="F22" s="251"/>
      <c r="G22" s="251"/>
      <c r="H22" s="251"/>
      <c r="I22" s="251"/>
      <c r="J22" s="251"/>
      <c r="K22" s="251"/>
      <c r="L22" s="251"/>
      <c r="M22" s="251"/>
      <c r="N22" s="251"/>
      <c r="O22" s="251"/>
    </row>
    <row r="23" spans="1:15" ht="11.25" customHeight="1">
      <c r="A23" s="6" t="s">
        <v>42</v>
      </c>
      <c r="B23" s="251" t="s">
        <v>109</v>
      </c>
      <c r="C23" s="251"/>
      <c r="D23" s="251"/>
      <c r="E23" s="251"/>
      <c r="F23" s="251"/>
      <c r="G23" s="251"/>
      <c r="H23" s="251"/>
      <c r="I23" s="251"/>
      <c r="J23" s="251"/>
      <c r="K23" s="251"/>
      <c r="L23" s="251"/>
      <c r="M23" s="251"/>
      <c r="N23" s="251"/>
      <c r="O23" s="251"/>
    </row>
    <row r="24" spans="1:15" ht="11.25" customHeight="1">
      <c r="A24" s="6"/>
      <c r="B24" s="251"/>
      <c r="C24" s="251"/>
      <c r="D24" s="251"/>
      <c r="E24" s="251"/>
      <c r="F24" s="251"/>
      <c r="G24" s="251"/>
      <c r="H24" s="251"/>
      <c r="I24" s="223"/>
      <c r="J24" s="251"/>
      <c r="K24" s="251"/>
      <c r="L24" s="251"/>
      <c r="M24" s="251"/>
      <c r="N24" s="251"/>
      <c r="O24" s="251"/>
    </row>
    <row r="25" spans="1:15" ht="11.25" customHeight="1">
      <c r="A25" s="53" t="s">
        <v>50</v>
      </c>
      <c r="B25" s="6"/>
      <c r="C25" s="6"/>
      <c r="D25" s="240" t="s">
        <v>69</v>
      </c>
      <c r="E25" s="241"/>
      <c r="F25" s="241"/>
      <c r="G25" s="241"/>
      <c r="H25" s="241"/>
      <c r="I25" s="241"/>
      <c r="J25" s="241"/>
      <c r="K25" s="241"/>
      <c r="L25" s="241"/>
      <c r="M25" s="241"/>
      <c r="N25" s="241"/>
      <c r="O25" s="241"/>
    </row>
    <row r="26" ht="11.25" hidden="1">
      <c r="A26" t="s">
        <v>2</v>
      </c>
    </row>
    <row r="27" ht="11.25" hidden="1"/>
    <row r="28" ht="11.25" hidden="1"/>
    <row r="29" ht="11.25" hidden="1"/>
    <row r="30" ht="11.25" hidden="1"/>
    <row r="31" ht="11.25" hidden="1"/>
    <row r="32" ht="11.25" hidden="1"/>
    <row r="33" ht="11.25" hidden="1"/>
    <row r="34" spans="2:15" ht="11.25" hidden="1">
      <c r="B34" s="2"/>
      <c r="C34" s="2"/>
      <c r="D34" s="2"/>
      <c r="I34" s="2"/>
      <c r="J34" s="2"/>
      <c r="K34" s="2"/>
      <c r="L34" s="2"/>
      <c r="M34" s="2"/>
      <c r="N34" s="2"/>
      <c r="O34" s="2"/>
    </row>
  </sheetData>
  <sheetProtection/>
  <mergeCells count="19">
    <mergeCell ref="A19:D19"/>
    <mergeCell ref="B21:O22"/>
    <mergeCell ref="B23:O24"/>
    <mergeCell ref="D25:O25"/>
    <mergeCell ref="A13:D13"/>
    <mergeCell ref="A14:D14"/>
    <mergeCell ref="A15:D15"/>
    <mergeCell ref="A16:D16"/>
    <mergeCell ref="A17:D17"/>
    <mergeCell ref="A18:D18"/>
    <mergeCell ref="A2:N2"/>
    <mergeCell ref="A3:N3"/>
    <mergeCell ref="A4:N4"/>
    <mergeCell ref="A7:D11"/>
    <mergeCell ref="E7:E11"/>
    <mergeCell ref="G7:O7"/>
    <mergeCell ref="G8:I8"/>
    <mergeCell ref="K8:M8"/>
    <mergeCell ref="O8:O11"/>
  </mergeCells>
  <hyperlinks>
    <hyperlink ref="D25:O25" r:id="rId1" tooltip="www.inegi.org.mx" display="http://www.inegi.org.mx/"/>
    <hyperlink ref="O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6.xml><?xml version="1.0" encoding="utf-8"?>
<worksheet xmlns="http://schemas.openxmlformats.org/spreadsheetml/2006/main" xmlns:r="http://schemas.openxmlformats.org/officeDocument/2006/relationships">
  <dimension ref="A2:AD47"/>
  <sheetViews>
    <sheetView showGridLines="0" showRowColHeaders="0" zoomScalePageLayoutView="0" workbookViewId="0" topLeftCell="A1">
      <pane xSplit="4" ySplit="13" topLeftCell="E14" activePane="bottomRight" state="frozen"/>
      <selection pane="topLeft" activeCell="E11" sqref="E11"/>
      <selection pane="topRight" activeCell="E11" sqref="E11"/>
      <selection pane="bottomLeft" activeCell="E11" sqref="E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8.83203125" style="0" customWidth="1"/>
    <col min="5" max="5" width="10" style="2" customWidth="1"/>
    <col min="6" max="6" width="6.66015625" style="2" customWidth="1"/>
    <col min="7" max="7" width="9.66015625" style="2" customWidth="1"/>
    <col min="8" max="8" width="2.33203125" style="2" customWidth="1"/>
    <col min="9" max="9" width="6.33203125" style="0" customWidth="1"/>
    <col min="10" max="10" width="6.5" style="0" customWidth="1"/>
    <col min="11" max="15" width="6.83203125" style="0" customWidth="1"/>
    <col min="16" max="16" width="2.66015625" style="0" customWidth="1"/>
    <col min="17" max="17" width="8.83203125" style="0" customWidth="1"/>
    <col min="18" max="18" width="2.33203125" style="0" customWidth="1"/>
    <col min="19" max="19" width="10.33203125" style="0" customWidth="1"/>
    <col min="20" max="16384" width="0" style="0" hidden="1" customWidth="1"/>
  </cols>
  <sheetData>
    <row r="1" ht="15.75" customHeight="1"/>
    <row r="2" spans="1:20" ht="14.25" customHeight="1">
      <c r="A2" s="261" t="s">
        <v>0</v>
      </c>
      <c r="B2" s="261"/>
      <c r="C2" s="261"/>
      <c r="D2" s="261"/>
      <c r="E2" s="261"/>
      <c r="F2" s="261"/>
      <c r="G2" s="261"/>
      <c r="H2" s="261"/>
      <c r="I2" s="261"/>
      <c r="J2" s="261"/>
      <c r="K2" s="261"/>
      <c r="L2" s="261"/>
      <c r="M2" s="261"/>
      <c r="N2" s="261"/>
      <c r="O2" s="261"/>
      <c r="P2" s="261"/>
      <c r="Q2" s="260" t="s">
        <v>113</v>
      </c>
      <c r="R2" s="260"/>
      <c r="S2" s="260"/>
      <c r="T2" t="s">
        <v>2</v>
      </c>
    </row>
    <row r="3" spans="1:21" ht="13.5" customHeight="1">
      <c r="A3" s="261" t="s">
        <v>3</v>
      </c>
      <c r="B3" s="261"/>
      <c r="C3" s="261"/>
      <c r="D3" s="261"/>
      <c r="E3" s="261"/>
      <c r="F3" s="261"/>
      <c r="G3" s="261"/>
      <c r="H3" s="261"/>
      <c r="I3" s="261"/>
      <c r="J3" s="261"/>
      <c r="K3" s="261"/>
      <c r="L3" s="3"/>
      <c r="M3" s="3"/>
      <c r="N3" s="4"/>
      <c r="O3" s="4"/>
      <c r="P3" s="4"/>
      <c r="Q3" s="5"/>
      <c r="R3" s="5"/>
      <c r="S3" s="5" t="s">
        <v>4</v>
      </c>
      <c r="U3" s="6"/>
    </row>
    <row r="4" spans="1:21" s="8" customFormat="1" ht="12.75" customHeight="1">
      <c r="A4" s="212" t="s">
        <v>5</v>
      </c>
      <c r="B4" s="212"/>
      <c r="C4" s="212"/>
      <c r="D4" s="212"/>
      <c r="E4" s="212"/>
      <c r="F4" s="212"/>
      <c r="G4" s="212"/>
      <c r="H4" s="212"/>
      <c r="I4" s="212"/>
      <c r="J4" s="212"/>
      <c r="K4" s="212"/>
      <c r="L4" s="3"/>
      <c r="M4" s="3"/>
      <c r="N4" s="7"/>
      <c r="O4" s="7"/>
      <c r="P4" s="7"/>
      <c r="Q4" s="5" t="s">
        <v>6</v>
      </c>
      <c r="R4" s="5"/>
      <c r="S4" s="5"/>
      <c r="U4" s="9"/>
    </row>
    <row r="5" spans="1:30" ht="11.25" customHeight="1">
      <c r="A5" s="10"/>
      <c r="B5" s="10"/>
      <c r="C5" s="10"/>
      <c r="D5" s="10"/>
      <c r="E5" s="11"/>
      <c r="F5" s="11"/>
      <c r="G5" s="11"/>
      <c r="H5" s="11"/>
      <c r="I5" s="11"/>
      <c r="J5" s="11"/>
      <c r="K5" s="11"/>
      <c r="L5" s="11"/>
      <c r="M5" s="11"/>
      <c r="N5" s="11"/>
      <c r="O5" s="11"/>
      <c r="P5" s="11"/>
      <c r="Q5" s="12"/>
      <c r="R5" s="13"/>
      <c r="S5" s="13"/>
      <c r="U5" s="9"/>
      <c r="X5" s="14"/>
      <c r="Y5" s="14"/>
      <c r="Z5" s="14"/>
      <c r="AA5" s="14"/>
      <c r="AB5" s="14"/>
      <c r="AC5" s="14"/>
      <c r="AD5" s="14"/>
    </row>
    <row r="6" spans="11:19" ht="1.5" customHeight="1">
      <c r="K6" s="2"/>
      <c r="M6" s="2"/>
      <c r="N6" s="2"/>
      <c r="O6" s="2"/>
      <c r="P6" s="2"/>
      <c r="R6" s="15"/>
      <c r="S6" s="15"/>
    </row>
    <row r="7" spans="1:19" ht="22.5" customHeight="1">
      <c r="A7" s="214" t="s">
        <v>7</v>
      </c>
      <c r="B7" s="214"/>
      <c r="C7" s="214"/>
      <c r="D7" s="214"/>
      <c r="E7" s="215" t="s">
        <v>8</v>
      </c>
      <c r="F7" s="234" t="s">
        <v>9</v>
      </c>
      <c r="G7" s="234"/>
      <c r="H7" s="234"/>
      <c r="I7" s="234"/>
      <c r="J7" s="234"/>
      <c r="K7" s="234"/>
      <c r="L7" s="234"/>
      <c r="M7" s="234"/>
      <c r="N7" s="234"/>
      <c r="O7" s="234"/>
      <c r="P7" s="234"/>
      <c r="Q7" s="234"/>
      <c r="R7" s="234"/>
      <c r="S7" s="234"/>
    </row>
    <row r="8" spans="1:19" ht="11.25" customHeight="1">
      <c r="A8" s="214"/>
      <c r="B8" s="214"/>
      <c r="C8" s="214"/>
      <c r="D8" s="214"/>
      <c r="E8" s="215"/>
      <c r="F8" s="263" t="s">
        <v>10</v>
      </c>
      <c r="G8" s="263"/>
      <c r="H8" s="263"/>
      <c r="I8" s="263"/>
      <c r="J8" s="263"/>
      <c r="K8" s="263"/>
      <c r="L8" s="263"/>
      <c r="M8" s="263"/>
      <c r="N8" s="263"/>
      <c r="O8" s="263"/>
      <c r="P8" s="263"/>
      <c r="Q8" s="263"/>
      <c r="R8" s="263"/>
      <c r="S8" s="263"/>
    </row>
    <row r="9" spans="1:19" ht="11.25" customHeight="1">
      <c r="A9" s="214"/>
      <c r="B9" s="214"/>
      <c r="C9" s="214"/>
      <c r="D9" s="214"/>
      <c r="E9" s="215"/>
      <c r="F9" s="258" t="s">
        <v>8</v>
      </c>
      <c r="G9" s="262" t="s">
        <v>11</v>
      </c>
      <c r="H9" s="255"/>
      <c r="I9" s="237" t="s">
        <v>12</v>
      </c>
      <c r="J9" s="237"/>
      <c r="K9" s="217"/>
      <c r="L9" s="217"/>
      <c r="M9" s="217"/>
      <c r="N9" s="217"/>
      <c r="O9" s="217"/>
      <c r="P9" s="217"/>
      <c r="Q9" s="217"/>
      <c r="R9" s="217"/>
      <c r="S9" s="257" t="s">
        <v>13</v>
      </c>
    </row>
    <row r="10" spans="1:19" ht="1.5" customHeight="1">
      <c r="A10" s="214"/>
      <c r="B10" s="214"/>
      <c r="C10" s="214"/>
      <c r="D10" s="214"/>
      <c r="E10" s="215"/>
      <c r="F10" s="259"/>
      <c r="G10" s="259"/>
      <c r="H10" s="256"/>
      <c r="I10" s="21"/>
      <c r="J10" s="21"/>
      <c r="K10" s="22"/>
      <c r="L10" s="21"/>
      <c r="M10" s="22"/>
      <c r="N10" s="22"/>
      <c r="O10" s="22"/>
      <c r="P10" s="22"/>
      <c r="Q10" s="21"/>
      <c r="R10" s="217"/>
      <c r="S10" s="258"/>
    </row>
    <row r="11" spans="1:19" ht="1.5" customHeight="1">
      <c r="A11" s="214"/>
      <c r="B11" s="214"/>
      <c r="C11" s="214"/>
      <c r="D11" s="214"/>
      <c r="E11" s="215"/>
      <c r="F11" s="259"/>
      <c r="G11" s="259"/>
      <c r="H11" s="256"/>
      <c r="I11" s="9"/>
      <c r="J11" s="9"/>
      <c r="K11" s="23"/>
      <c r="L11" s="9"/>
      <c r="M11" s="23"/>
      <c r="N11" s="23"/>
      <c r="O11" s="23"/>
      <c r="P11" s="23"/>
      <c r="Q11" s="9"/>
      <c r="R11" s="217"/>
      <c r="S11" s="258"/>
    </row>
    <row r="12" spans="1:19" ht="22.5">
      <c r="A12" s="214"/>
      <c r="B12" s="214"/>
      <c r="C12" s="214"/>
      <c r="D12" s="214"/>
      <c r="E12" s="215"/>
      <c r="F12" s="259"/>
      <c r="G12" s="259"/>
      <c r="H12" s="256"/>
      <c r="I12" s="24" t="s">
        <v>8</v>
      </c>
      <c r="J12" s="24" t="s">
        <v>14</v>
      </c>
      <c r="K12" s="24" t="s">
        <v>15</v>
      </c>
      <c r="L12" s="24" t="s">
        <v>16</v>
      </c>
      <c r="M12" s="24" t="s">
        <v>17</v>
      </c>
      <c r="N12" s="24" t="s">
        <v>18</v>
      </c>
      <c r="O12" s="24" t="s">
        <v>19</v>
      </c>
      <c r="P12" s="25" t="s">
        <v>20</v>
      </c>
      <c r="Q12" s="26" t="s">
        <v>21</v>
      </c>
      <c r="R12" s="217"/>
      <c r="S12" s="258"/>
    </row>
    <row r="13" spans="1:19" ht="1.5" customHeight="1">
      <c r="A13" s="27"/>
      <c r="B13" s="27"/>
      <c r="C13" s="27"/>
      <c r="D13" s="27"/>
      <c r="E13" s="28"/>
      <c r="F13" s="28"/>
      <c r="G13" s="28"/>
      <c r="H13" s="28"/>
      <c r="I13" s="28"/>
      <c r="J13" s="28"/>
      <c r="K13" s="28"/>
      <c r="L13" s="28"/>
      <c r="M13" s="28"/>
      <c r="N13" s="28"/>
      <c r="O13" s="28"/>
      <c r="P13" s="28"/>
      <c r="Q13" s="28"/>
      <c r="R13" s="28"/>
      <c r="S13" s="28"/>
    </row>
    <row r="14" spans="1:19" ht="23.25" customHeight="1">
      <c r="A14" s="244" t="s">
        <v>8</v>
      </c>
      <c r="B14" s="245"/>
      <c r="C14" s="245"/>
      <c r="D14" s="245"/>
      <c r="E14" s="30">
        <v>675676</v>
      </c>
      <c r="F14" s="31">
        <v>56.6986247846601</v>
      </c>
      <c r="G14" s="32">
        <v>9.10104176727164</v>
      </c>
      <c r="H14" s="33"/>
      <c r="I14" s="34">
        <v>48.3882756154414</v>
      </c>
      <c r="J14" s="32">
        <v>9.42575859743762</v>
      </c>
      <c r="K14" s="32">
        <v>10.9432231962238</v>
      </c>
      <c r="L14" s="32">
        <v>14.8860418071476</v>
      </c>
      <c r="M14" s="32">
        <v>11.6310182063385</v>
      </c>
      <c r="N14" s="32">
        <v>10.9674983142279</v>
      </c>
      <c r="O14" s="32">
        <v>41.7580579905596</v>
      </c>
      <c r="P14" s="35"/>
      <c r="Q14" s="34">
        <v>0.38840188806473</v>
      </c>
      <c r="R14" s="32"/>
      <c r="S14" s="32">
        <v>42.5106826172869</v>
      </c>
    </row>
    <row r="15" spans="1:19" ht="23.25" customHeight="1">
      <c r="A15" s="252" t="s">
        <v>22</v>
      </c>
      <c r="B15" s="253"/>
      <c r="C15" s="253"/>
      <c r="D15" s="253"/>
      <c r="E15" s="30">
        <v>39370</v>
      </c>
      <c r="F15" s="37">
        <v>48.9103378206756</v>
      </c>
      <c r="G15" s="38">
        <v>100</v>
      </c>
      <c r="H15" s="33"/>
      <c r="I15" s="39">
        <v>0</v>
      </c>
      <c r="J15" s="39">
        <v>0</v>
      </c>
      <c r="K15" s="39">
        <v>0</v>
      </c>
      <c r="L15" s="39">
        <v>0</v>
      </c>
      <c r="M15" s="39">
        <v>0</v>
      </c>
      <c r="N15" s="39">
        <v>0</v>
      </c>
      <c r="O15" s="39">
        <v>0</v>
      </c>
      <c r="P15" s="39"/>
      <c r="Q15" s="39">
        <v>0</v>
      </c>
      <c r="R15" s="39"/>
      <c r="S15" s="39">
        <v>0</v>
      </c>
    </row>
    <row r="16" spans="1:19" ht="17.25" customHeight="1">
      <c r="A16" s="252" t="s">
        <v>23</v>
      </c>
      <c r="B16" s="253"/>
      <c r="C16" s="253"/>
      <c r="D16" s="253"/>
      <c r="E16" s="30">
        <v>50232</v>
      </c>
      <c r="F16" s="37">
        <v>98.4014174231565</v>
      </c>
      <c r="G16" s="33">
        <v>29.3046592081571</v>
      </c>
      <c r="H16" s="33"/>
      <c r="I16" s="33">
        <v>70.6953407918428</v>
      </c>
      <c r="J16" s="35">
        <v>36.9763049450549</v>
      </c>
      <c r="K16" s="39">
        <v>34.9530677655677</v>
      </c>
      <c r="L16" s="39">
        <v>23.9726419413919</v>
      </c>
      <c r="M16" s="39">
        <v>4.09798534798534</v>
      </c>
      <c r="N16" s="39">
        <v>0</v>
      </c>
      <c r="O16" s="39">
        <v>0</v>
      </c>
      <c r="P16" s="39"/>
      <c r="Q16" s="38">
        <v>0</v>
      </c>
      <c r="R16" s="37"/>
      <c r="S16" s="39">
        <v>0</v>
      </c>
    </row>
    <row r="17" spans="1:19" ht="17.25" customHeight="1">
      <c r="A17" s="252" t="s">
        <v>24</v>
      </c>
      <c r="B17" s="253"/>
      <c r="C17" s="253"/>
      <c r="D17" s="253"/>
      <c r="E17" s="30">
        <v>64031</v>
      </c>
      <c r="F17" s="37">
        <v>99.3674938701566</v>
      </c>
      <c r="G17" s="33">
        <v>0.52022757992015</v>
      </c>
      <c r="H17" s="33"/>
      <c r="I17" s="33">
        <v>67.264954578317</v>
      </c>
      <c r="J17" s="39">
        <v>1.03976821346791</v>
      </c>
      <c r="K17" s="39">
        <v>0.87387261086966</v>
      </c>
      <c r="L17" s="39">
        <v>10.4490864059068</v>
      </c>
      <c r="M17" s="39">
        <v>28.3003878685919</v>
      </c>
      <c r="N17" s="39">
        <v>29.6018505537641</v>
      </c>
      <c r="O17" s="39">
        <v>29.692976307304</v>
      </c>
      <c r="P17" s="39"/>
      <c r="Q17" s="39">
        <v>0.0420580400953316</v>
      </c>
      <c r="R17" s="39"/>
      <c r="S17" s="39">
        <v>32.2148178417628</v>
      </c>
    </row>
    <row r="18" spans="1:19" ht="17.25" customHeight="1">
      <c r="A18" s="252" t="s">
        <v>25</v>
      </c>
      <c r="B18" s="253"/>
      <c r="C18" s="253"/>
      <c r="D18" s="253"/>
      <c r="E18" s="30">
        <v>62023</v>
      </c>
      <c r="F18" s="37">
        <v>46.853586572723</v>
      </c>
      <c r="G18" s="33">
        <v>0.06882312456985</v>
      </c>
      <c r="H18" s="33"/>
      <c r="I18" s="33">
        <v>13.6166551961459</v>
      </c>
      <c r="J18" s="35">
        <v>1.54157189790245</v>
      </c>
      <c r="K18" s="39">
        <v>3.18423047763457</v>
      </c>
      <c r="L18" s="39">
        <v>9.02198635329795</v>
      </c>
      <c r="M18" s="39">
        <v>6.54536264847106</v>
      </c>
      <c r="N18" s="39">
        <v>5.30705079605762</v>
      </c>
      <c r="O18" s="39">
        <v>74.3239828152641</v>
      </c>
      <c r="P18" s="39"/>
      <c r="Q18" s="35">
        <v>0.07581501137225</v>
      </c>
      <c r="R18" s="35"/>
      <c r="S18" s="39">
        <v>86.3145216792842</v>
      </c>
    </row>
    <row r="19" spans="1:19" ht="17.25" customHeight="1">
      <c r="A19" s="252" t="s">
        <v>26</v>
      </c>
      <c r="B19" s="253"/>
      <c r="C19" s="253"/>
      <c r="D19" s="253"/>
      <c r="E19" s="30">
        <v>64077</v>
      </c>
      <c r="F19" s="37">
        <v>35.6633425410053</v>
      </c>
      <c r="G19" s="33">
        <v>0.11815158410642</v>
      </c>
      <c r="H19" s="33"/>
      <c r="I19" s="33">
        <v>23.1095746542972</v>
      </c>
      <c r="J19" s="35">
        <v>1.96932399166824</v>
      </c>
      <c r="K19" s="35">
        <v>8.21814050369248</v>
      </c>
      <c r="L19" s="39">
        <v>11.4372277977655</v>
      </c>
      <c r="M19" s="39">
        <v>5.88903616739253</v>
      </c>
      <c r="N19" s="39">
        <v>5.11266805529255</v>
      </c>
      <c r="O19" s="39">
        <v>65.4421511077447</v>
      </c>
      <c r="P19" s="39"/>
      <c r="Q19" s="35">
        <v>1.93145237644385</v>
      </c>
      <c r="R19" s="35"/>
      <c r="S19" s="39">
        <v>76.7722737615963</v>
      </c>
    </row>
    <row r="20" spans="1:19" ht="17.25" customHeight="1">
      <c r="A20" s="252" t="s">
        <v>27</v>
      </c>
      <c r="B20" s="253"/>
      <c r="C20" s="253"/>
      <c r="D20" s="253"/>
      <c r="E20" s="30">
        <v>59244</v>
      </c>
      <c r="F20" s="37">
        <v>37.9835932752683</v>
      </c>
      <c r="G20" s="33">
        <v>0.07998933475536</v>
      </c>
      <c r="H20" s="33"/>
      <c r="I20" s="33">
        <v>27.996267164378</v>
      </c>
      <c r="J20" s="35">
        <v>2.66666666666666</v>
      </c>
      <c r="K20" s="35">
        <v>3.98412698412698</v>
      </c>
      <c r="L20" s="35">
        <v>12.7777777777777</v>
      </c>
      <c r="M20" s="39">
        <v>5.06349206349206</v>
      </c>
      <c r="N20" s="39">
        <v>7.66666666666666</v>
      </c>
      <c r="O20" s="39">
        <v>67.7619047619047</v>
      </c>
      <c r="P20" s="39"/>
      <c r="Q20" s="35">
        <v>0.07936507936507</v>
      </c>
      <c r="R20" s="35"/>
      <c r="S20" s="39">
        <v>71.9237435008665</v>
      </c>
    </row>
    <row r="21" spans="1:19" ht="17.25" customHeight="1">
      <c r="A21" s="252" t="s">
        <v>28</v>
      </c>
      <c r="B21" s="253"/>
      <c r="C21" s="253"/>
      <c r="D21" s="253"/>
      <c r="E21" s="30">
        <v>61495</v>
      </c>
      <c r="F21" s="37">
        <v>42.3595414261322</v>
      </c>
      <c r="G21" s="33">
        <v>0.20730162386272</v>
      </c>
      <c r="H21" s="33"/>
      <c r="I21" s="33">
        <v>35.6443625475066</v>
      </c>
      <c r="J21" s="35">
        <v>2.05708131394722</v>
      </c>
      <c r="K21" s="35">
        <v>7.53904146472805</v>
      </c>
      <c r="L21" s="35">
        <v>10.8992999461497</v>
      </c>
      <c r="M21" s="35">
        <v>5.69736133548734</v>
      </c>
      <c r="N21" s="39">
        <v>5.92353257942918</v>
      </c>
      <c r="O21" s="39">
        <v>67.5498115239633</v>
      </c>
      <c r="P21" s="39"/>
      <c r="Q21" s="35">
        <v>0.33387183629509</v>
      </c>
      <c r="R21" s="35"/>
      <c r="S21" s="39">
        <v>64.1483358286306</v>
      </c>
    </row>
    <row r="22" spans="1:19" ht="17.25" customHeight="1">
      <c r="A22" s="252" t="s">
        <v>29</v>
      </c>
      <c r="B22" s="253"/>
      <c r="C22" s="253"/>
      <c r="D22" s="253"/>
      <c r="E22" s="30">
        <v>59629</v>
      </c>
      <c r="F22" s="37">
        <v>49.3216387999128</v>
      </c>
      <c r="G22" s="33">
        <v>0.27201632097925</v>
      </c>
      <c r="H22" s="33"/>
      <c r="I22" s="33">
        <v>40.3162189731383</v>
      </c>
      <c r="J22" s="35">
        <v>2.4626802732563</v>
      </c>
      <c r="K22" s="35">
        <v>4.90849287340811</v>
      </c>
      <c r="L22" s="35">
        <v>10.7868769503247</v>
      </c>
      <c r="M22" s="35">
        <v>6.85670911697731</v>
      </c>
      <c r="N22" s="35">
        <v>8.45913806190436</v>
      </c>
      <c r="O22" s="39">
        <v>66.0285063675466</v>
      </c>
      <c r="P22" s="39"/>
      <c r="Q22" s="35">
        <v>0.4975963565826</v>
      </c>
      <c r="R22" s="35"/>
      <c r="S22" s="39">
        <v>59.4117647058823</v>
      </c>
    </row>
    <row r="23" spans="1:19" ht="17.25" customHeight="1">
      <c r="A23" s="252" t="s">
        <v>30</v>
      </c>
      <c r="B23" s="253"/>
      <c r="C23" s="253"/>
      <c r="D23" s="253"/>
      <c r="E23" s="30">
        <v>52637</v>
      </c>
      <c r="F23" s="37">
        <v>52.2769154777058</v>
      </c>
      <c r="G23" s="33">
        <v>0.2071446742014</v>
      </c>
      <c r="H23" s="33"/>
      <c r="I23" s="33">
        <v>41.9377112330559</v>
      </c>
      <c r="J23" s="35">
        <v>1.421143847487</v>
      </c>
      <c r="K23" s="35">
        <v>5.22530329289428</v>
      </c>
      <c r="L23" s="35">
        <v>11.7071057192374</v>
      </c>
      <c r="M23" s="35">
        <v>5.62391681109185</v>
      </c>
      <c r="N23" s="35">
        <v>9.31542461005199</v>
      </c>
      <c r="O23" s="35">
        <v>66.2305025996534</v>
      </c>
      <c r="P23" s="35"/>
      <c r="Q23" s="35">
        <v>0.47660311958405</v>
      </c>
      <c r="R23" s="35"/>
      <c r="S23" s="39">
        <v>57.8551440927426</v>
      </c>
    </row>
    <row r="24" spans="1:19" ht="17.25" customHeight="1">
      <c r="A24" s="252" t="s">
        <v>31</v>
      </c>
      <c r="B24" s="253"/>
      <c r="C24" s="253"/>
      <c r="D24" s="253"/>
      <c r="E24" s="30">
        <v>42500</v>
      </c>
      <c r="F24" s="37">
        <v>53.0282352941176</v>
      </c>
      <c r="G24" s="33">
        <v>0.25291742467941</v>
      </c>
      <c r="H24" s="33"/>
      <c r="I24" s="33">
        <v>44.2782979101033</v>
      </c>
      <c r="J24" s="35">
        <v>4.13869125162841</v>
      </c>
      <c r="K24" s="35">
        <v>6.47359454855196</v>
      </c>
      <c r="L24" s="35">
        <v>10.9329592143501</v>
      </c>
      <c r="M24" s="35">
        <v>6.3533420182383</v>
      </c>
      <c r="N24" s="35">
        <v>7.12496242108427</v>
      </c>
      <c r="O24" s="35">
        <v>63.9342619500952</v>
      </c>
      <c r="P24" s="35"/>
      <c r="Q24" s="35">
        <v>1.0421885960517</v>
      </c>
      <c r="R24" s="35"/>
      <c r="S24" s="33">
        <v>55.4687846652172</v>
      </c>
    </row>
    <row r="25" spans="1:19" ht="17.25" customHeight="1">
      <c r="A25" s="252" t="s">
        <v>32</v>
      </c>
      <c r="B25" s="253"/>
      <c r="C25" s="253"/>
      <c r="D25" s="253"/>
      <c r="E25" s="30">
        <v>35051</v>
      </c>
      <c r="F25" s="37">
        <v>51.482126044906</v>
      </c>
      <c r="G25" s="33">
        <v>0.28262676641729</v>
      </c>
      <c r="H25" s="33"/>
      <c r="I25" s="33">
        <v>56.4034358548074</v>
      </c>
      <c r="J25" s="35">
        <v>4.14619768127333</v>
      </c>
      <c r="K25" s="35">
        <v>7.53586166240911</v>
      </c>
      <c r="L25" s="35">
        <v>13.9811357830615</v>
      </c>
      <c r="M25" s="35">
        <v>8.80330123796423</v>
      </c>
      <c r="N25" s="35">
        <v>6.98565533503635</v>
      </c>
      <c r="O25" s="35">
        <v>57.9386912949499</v>
      </c>
      <c r="P25" s="35"/>
      <c r="Q25" s="35">
        <v>0.60915700530556</v>
      </c>
      <c r="R25" s="35"/>
      <c r="S25" s="33">
        <v>43.3139373787752</v>
      </c>
    </row>
    <row r="26" spans="1:19" ht="17.25" customHeight="1">
      <c r="A26" s="252" t="s">
        <v>33</v>
      </c>
      <c r="B26" s="253"/>
      <c r="C26" s="253"/>
      <c r="D26" s="253"/>
      <c r="E26" s="30">
        <v>27370</v>
      </c>
      <c r="F26" s="37">
        <v>60.0511508951406</v>
      </c>
      <c r="G26" s="33">
        <v>0.69359941591628</v>
      </c>
      <c r="H26" s="33"/>
      <c r="I26" s="33">
        <v>64.3952299829642</v>
      </c>
      <c r="J26" s="35">
        <v>5.13983371126228</v>
      </c>
      <c r="K26" s="35">
        <v>8.57898715041572</v>
      </c>
      <c r="L26" s="35">
        <v>13.8227513227513</v>
      </c>
      <c r="M26" s="35">
        <v>6.06575963718821</v>
      </c>
      <c r="N26" s="35">
        <v>7.03892668178382</v>
      </c>
      <c r="O26" s="35">
        <v>58.5411942554799</v>
      </c>
      <c r="P26" s="35"/>
      <c r="Q26" s="35">
        <v>0.81254724111866</v>
      </c>
      <c r="R26" s="35"/>
      <c r="S26" s="33">
        <v>34.9111706011195</v>
      </c>
    </row>
    <row r="27" spans="1:19" ht="17.25" customHeight="1">
      <c r="A27" s="252" t="s">
        <v>34</v>
      </c>
      <c r="B27" s="253"/>
      <c r="C27" s="253"/>
      <c r="D27" s="253"/>
      <c r="E27" s="30">
        <v>19493</v>
      </c>
      <c r="F27" s="37">
        <v>59.4008105473759</v>
      </c>
      <c r="G27" s="33">
        <v>0.66499697728646</v>
      </c>
      <c r="H27" s="33"/>
      <c r="I27" s="33">
        <v>74.7732964850159</v>
      </c>
      <c r="J27" s="35">
        <v>4.49295449295449</v>
      </c>
      <c r="K27" s="35">
        <v>7.08015708015708</v>
      </c>
      <c r="L27" s="35">
        <v>16.2508662508662</v>
      </c>
      <c r="M27" s="35">
        <v>9.37860937860938</v>
      </c>
      <c r="N27" s="35">
        <v>5.92515592515592</v>
      </c>
      <c r="O27" s="35">
        <v>56.3871563871564</v>
      </c>
      <c r="P27" s="35"/>
      <c r="Q27" s="35">
        <v>0.48510048510048</v>
      </c>
      <c r="R27" s="35"/>
      <c r="S27" s="33">
        <v>24.5617065376975</v>
      </c>
    </row>
    <row r="28" spans="1:19" ht="17.25" customHeight="1">
      <c r="A28" s="252" t="s">
        <v>35</v>
      </c>
      <c r="B28" s="253"/>
      <c r="C28" s="253"/>
      <c r="D28" s="253"/>
      <c r="E28" s="30">
        <v>15092</v>
      </c>
      <c r="F28" s="37">
        <v>63.9875430691757</v>
      </c>
      <c r="G28" s="33">
        <v>1.13907010458734</v>
      </c>
      <c r="H28" s="33"/>
      <c r="I28" s="33">
        <v>75.2925339132235</v>
      </c>
      <c r="J28" s="35">
        <v>6.14771008114427</v>
      </c>
      <c r="K28" s="35">
        <v>7.59180305322514</v>
      </c>
      <c r="L28" s="35">
        <v>16.8339980745427</v>
      </c>
      <c r="M28" s="35">
        <v>10.0261312061614</v>
      </c>
      <c r="N28" s="35">
        <v>7.77059551643515</v>
      </c>
      <c r="O28" s="35">
        <v>51.0933846788612</v>
      </c>
      <c r="P28" s="35"/>
      <c r="Q28" s="35">
        <v>0.53637738963003</v>
      </c>
      <c r="R28" s="35"/>
      <c r="S28" s="33">
        <v>23.568395982189</v>
      </c>
    </row>
    <row r="29" spans="1:19" ht="17.25" customHeight="1">
      <c r="A29" s="252" t="s">
        <v>36</v>
      </c>
      <c r="B29" s="253"/>
      <c r="C29" s="253"/>
      <c r="D29" s="253"/>
      <c r="E29" s="30">
        <v>10256</v>
      </c>
      <c r="F29" s="37">
        <v>63.5335413416536</v>
      </c>
      <c r="G29" s="33">
        <v>0.69060773480662</v>
      </c>
      <c r="H29" s="33"/>
      <c r="I29" s="33">
        <v>82.1823204419889</v>
      </c>
      <c r="J29" s="35">
        <v>6.81605975723622</v>
      </c>
      <c r="K29" s="35">
        <v>9.57983193277311</v>
      </c>
      <c r="L29" s="35">
        <v>19.6638655462184</v>
      </c>
      <c r="M29" s="35">
        <v>11.6713352007469</v>
      </c>
      <c r="N29" s="35">
        <v>8.59010270774976</v>
      </c>
      <c r="O29" s="35">
        <v>43.1559290382819</v>
      </c>
      <c r="P29" s="35"/>
      <c r="Q29" s="35">
        <v>0.52287581699346</v>
      </c>
      <c r="R29" s="35"/>
      <c r="S29" s="33">
        <v>17.1270718232044</v>
      </c>
    </row>
    <row r="30" spans="1:19" ht="17.25" customHeight="1">
      <c r="A30" s="254" t="s">
        <v>37</v>
      </c>
      <c r="B30" s="248"/>
      <c r="C30" s="248"/>
      <c r="D30" s="248"/>
      <c r="E30" s="30">
        <v>13176</v>
      </c>
      <c r="F30" s="37">
        <v>65.4751062537947</v>
      </c>
      <c r="G30" s="33">
        <v>0.973687260925</v>
      </c>
      <c r="H30" s="33"/>
      <c r="I30" s="33">
        <v>85.6381129013562</v>
      </c>
      <c r="J30" s="35">
        <v>7.40389821331889</v>
      </c>
      <c r="K30" s="35">
        <v>13.5760693015701</v>
      </c>
      <c r="L30" s="35">
        <v>22.6989713048186</v>
      </c>
      <c r="M30" s="35">
        <v>10.8148348673524</v>
      </c>
      <c r="N30" s="35">
        <v>4.95397942609637</v>
      </c>
      <c r="O30" s="35">
        <v>39.38819707634</v>
      </c>
      <c r="P30" s="35"/>
      <c r="Q30" s="35">
        <v>1.16404981050351</v>
      </c>
      <c r="R30" s="35"/>
      <c r="S30" s="33">
        <v>13.3881998377187</v>
      </c>
    </row>
    <row r="31" spans="1:19" ht="17.25" customHeight="1">
      <c r="A31" s="220"/>
      <c r="B31" s="220"/>
      <c r="C31" s="220"/>
      <c r="D31" s="220"/>
      <c r="E31" s="28"/>
      <c r="F31" s="28"/>
      <c r="G31" s="28"/>
      <c r="H31" s="28"/>
      <c r="I31" s="28"/>
      <c r="J31" s="28"/>
      <c r="K31" s="28"/>
      <c r="L31" s="28"/>
      <c r="M31" s="28"/>
      <c r="N31" s="28"/>
      <c r="O31" s="28"/>
      <c r="P31" s="28"/>
      <c r="Q31" s="28"/>
      <c r="R31" s="28"/>
      <c r="S31" s="28"/>
    </row>
    <row r="32" spans="1:19" ht="11.25" customHeight="1">
      <c r="A32" s="6"/>
      <c r="B32" s="6"/>
      <c r="C32" s="6"/>
      <c r="D32" s="6"/>
      <c r="I32" s="6"/>
      <c r="J32" s="6"/>
      <c r="K32" s="6"/>
      <c r="L32" s="6"/>
      <c r="M32" s="6"/>
      <c r="N32" s="6"/>
      <c r="O32" s="6"/>
      <c r="P32" s="6"/>
      <c r="Q32" s="5" t="s">
        <v>6</v>
      </c>
      <c r="R32" s="42"/>
      <c r="S32" s="2"/>
    </row>
    <row r="33" ht="11.25" hidden="1">
      <c r="A33" t="s">
        <v>2</v>
      </c>
    </row>
    <row r="34" ht="11.25" customHeight="1" hidden="1"/>
    <row r="35" ht="11.25" hidden="1"/>
    <row r="36" ht="11.25" hidden="1"/>
    <row r="37" ht="11.25" hidden="1"/>
    <row r="38" ht="11.25" hidden="1"/>
    <row r="39" ht="11.25" hidden="1"/>
    <row r="40" ht="11.25" hidden="1"/>
    <row r="41" ht="11.25" hidden="1"/>
    <row r="42" ht="11.25" hidden="1"/>
    <row r="43" ht="11.25" hidden="1"/>
    <row r="44" ht="11.25" hidden="1"/>
    <row r="45" ht="11.25" hidden="1"/>
    <row r="46" ht="11.25" hidden="1"/>
    <row r="47" spans="2:14" ht="11.25" hidden="1">
      <c r="B47" s="2"/>
      <c r="C47" s="2"/>
      <c r="D47" s="2"/>
      <c r="I47" s="2"/>
      <c r="J47" s="2"/>
      <c r="K47" s="2"/>
      <c r="L47" s="2"/>
      <c r="M47" s="2"/>
      <c r="N47" s="2"/>
    </row>
  </sheetData>
  <sheetProtection/>
  <mergeCells count="32">
    <mergeCell ref="A31:D31"/>
    <mergeCell ref="A23:D23"/>
    <mergeCell ref="A24:D24"/>
    <mergeCell ref="A25:D25"/>
    <mergeCell ref="A28:D28"/>
    <mergeCell ref="A18:D18"/>
    <mergeCell ref="A26:D26"/>
    <mergeCell ref="A27:D27"/>
    <mergeCell ref="Q2:S2"/>
    <mergeCell ref="A2:P2"/>
    <mergeCell ref="A3:K3"/>
    <mergeCell ref="A4:K4"/>
    <mergeCell ref="A7:D12"/>
    <mergeCell ref="A17:D17"/>
    <mergeCell ref="I9:Q9"/>
    <mergeCell ref="A16:D16"/>
    <mergeCell ref="G9:G12"/>
    <mergeCell ref="E7:E12"/>
    <mergeCell ref="H9:H12"/>
    <mergeCell ref="F7:S7"/>
    <mergeCell ref="A20:D20"/>
    <mergeCell ref="A19:D19"/>
    <mergeCell ref="S9:S12"/>
    <mergeCell ref="F9:F12"/>
    <mergeCell ref="F8:S8"/>
    <mergeCell ref="R9:R12"/>
    <mergeCell ref="A29:D29"/>
    <mergeCell ref="A30:D30"/>
    <mergeCell ref="A22:D22"/>
    <mergeCell ref="A14:D14"/>
    <mergeCell ref="A15:D15"/>
    <mergeCell ref="A21:D21"/>
  </mergeCells>
  <hyperlinks>
    <hyperlink ref="Q2:S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7.xml><?xml version="1.0" encoding="utf-8"?>
<worksheet xmlns="http://schemas.openxmlformats.org/spreadsheetml/2006/main" xmlns:r="http://schemas.openxmlformats.org/officeDocument/2006/relationships">
  <dimension ref="A2:M47"/>
  <sheetViews>
    <sheetView showGridLines="0" showRowColHeaders="0" zoomScalePageLayoutView="0" workbookViewId="0" topLeftCell="A1">
      <pane xSplit="4" ySplit="10" topLeftCell="E11" activePane="bottomRight" state="frozen"/>
      <selection pane="topLeft" activeCell="E11" sqref="E11"/>
      <selection pane="topRight" activeCell="E11" sqref="E11"/>
      <selection pane="bottomLeft" activeCell="E11" sqref="E11"/>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6.33203125" style="0" customWidth="1"/>
    <col min="5" max="5" width="24.5" style="2" customWidth="1"/>
    <col min="6" max="7" width="2.66015625" style="2" customWidth="1"/>
    <col min="8" max="8" width="24.5" style="2" customWidth="1"/>
    <col min="9" max="10" width="2.66015625" style="2" customWidth="1"/>
    <col min="11" max="11" width="22.66015625" style="0" customWidth="1"/>
    <col min="12" max="16384" width="0" style="0" hidden="1" customWidth="1"/>
  </cols>
  <sheetData>
    <row r="1" ht="15.75" customHeight="1"/>
    <row r="2" spans="1:12" ht="13.5" customHeight="1">
      <c r="A2" s="212" t="s">
        <v>0</v>
      </c>
      <c r="B2" s="212"/>
      <c r="C2" s="212"/>
      <c r="D2" s="212"/>
      <c r="E2" s="212"/>
      <c r="F2" s="212"/>
      <c r="G2" s="212"/>
      <c r="H2" s="212"/>
      <c r="I2" s="212"/>
      <c r="J2" s="212"/>
      <c r="K2" s="208" t="s">
        <v>113</v>
      </c>
      <c r="L2" t="s">
        <v>2</v>
      </c>
    </row>
    <row r="3" spans="1:13" ht="13.5" customHeight="1">
      <c r="A3" s="43" t="s">
        <v>3</v>
      </c>
      <c r="B3" s="43"/>
      <c r="C3" s="43"/>
      <c r="D3" s="43"/>
      <c r="E3" s="43"/>
      <c r="F3" s="43"/>
      <c r="G3" s="43"/>
      <c r="H3" s="43"/>
      <c r="I3" s="43"/>
      <c r="J3" s="43"/>
      <c r="K3" s="5" t="s">
        <v>38</v>
      </c>
      <c r="M3" s="9"/>
    </row>
    <row r="4" spans="1:13" ht="12.75" customHeight="1">
      <c r="A4" s="212" t="s">
        <v>5</v>
      </c>
      <c r="B4" s="212"/>
      <c r="C4" s="212"/>
      <c r="D4" s="212"/>
      <c r="E4" s="212"/>
      <c r="F4" s="212"/>
      <c r="G4" s="43"/>
      <c r="H4" s="43"/>
      <c r="I4" s="43"/>
      <c r="J4" s="43"/>
      <c r="M4" s="9"/>
    </row>
    <row r="5" spans="1:13" ht="11.25">
      <c r="A5" s="10"/>
      <c r="B5" s="10"/>
      <c r="C5" s="10"/>
      <c r="D5" s="10"/>
      <c r="E5" s="11"/>
      <c r="F5" s="11"/>
      <c r="G5" s="11"/>
      <c r="H5" s="11"/>
      <c r="I5" s="11"/>
      <c r="J5" s="11"/>
      <c r="K5" s="12"/>
      <c r="M5" s="9"/>
    </row>
    <row r="6" ht="1.5" customHeight="1"/>
    <row r="7" spans="1:11" ht="22.5" customHeight="1">
      <c r="A7" s="214" t="s">
        <v>39</v>
      </c>
      <c r="B7" s="214"/>
      <c r="C7" s="214"/>
      <c r="D7" s="214"/>
      <c r="E7" s="234" t="s">
        <v>9</v>
      </c>
      <c r="F7" s="235"/>
      <c r="G7" s="235"/>
      <c r="H7" s="235"/>
      <c r="I7" s="235"/>
      <c r="J7" s="235"/>
      <c r="K7" s="235"/>
    </row>
    <row r="8" spans="1:11" ht="11.25" customHeight="1">
      <c r="A8" s="214"/>
      <c r="B8" s="214"/>
      <c r="C8" s="214"/>
      <c r="D8" s="214"/>
      <c r="E8" s="258" t="s">
        <v>40</v>
      </c>
      <c r="F8" s="44" t="s">
        <v>6</v>
      </c>
      <c r="G8" s="264"/>
      <c r="H8" s="257" t="s">
        <v>41</v>
      </c>
      <c r="I8" s="44" t="s">
        <v>42</v>
      </c>
      <c r="J8" s="45"/>
      <c r="K8" s="223" t="s">
        <v>43</v>
      </c>
    </row>
    <row r="9" spans="1:11" ht="11.25">
      <c r="A9" s="214"/>
      <c r="B9" s="214"/>
      <c r="C9" s="214"/>
      <c r="D9" s="214"/>
      <c r="E9" s="223"/>
      <c r="F9" s="44" t="s">
        <v>44</v>
      </c>
      <c r="G9" s="265"/>
      <c r="H9" s="258"/>
      <c r="I9" s="44" t="s">
        <v>6</v>
      </c>
      <c r="J9" s="46"/>
      <c r="K9" s="223"/>
    </row>
    <row r="10" spans="1:11" ht="1.5" customHeight="1">
      <c r="A10" s="27"/>
      <c r="B10" s="27"/>
      <c r="C10" s="27"/>
      <c r="D10" s="27"/>
      <c r="E10" s="28"/>
      <c r="F10" s="28"/>
      <c r="G10" s="28"/>
      <c r="H10" s="28"/>
      <c r="I10" s="28"/>
      <c r="J10" s="28"/>
      <c r="K10" s="28"/>
    </row>
    <row r="11" spans="1:11" ht="23.25" customHeight="1">
      <c r="A11" s="244" t="s">
        <v>8</v>
      </c>
      <c r="B11" s="245"/>
      <c r="C11" s="245"/>
      <c r="D11" s="245"/>
      <c r="E11" s="32">
        <v>37.4089060437251</v>
      </c>
      <c r="F11" s="47"/>
      <c r="G11" s="47"/>
      <c r="H11" s="48">
        <v>5.49449736264126</v>
      </c>
      <c r="I11" s="49"/>
      <c r="J11" s="49"/>
      <c r="K11" s="48">
        <v>0.39797180897353</v>
      </c>
    </row>
    <row r="12" spans="1:11" ht="23.25" customHeight="1">
      <c r="A12" s="252" t="s">
        <v>22</v>
      </c>
      <c r="B12" s="253"/>
      <c r="C12" s="253"/>
      <c r="D12" s="253"/>
      <c r="E12" s="39">
        <v>0</v>
      </c>
      <c r="F12" s="39"/>
      <c r="G12" s="39"/>
      <c r="H12" s="37">
        <v>48.8163576327152</v>
      </c>
      <c r="I12" s="39"/>
      <c r="J12" s="39"/>
      <c r="K12" s="35">
        <v>2.27330454660909</v>
      </c>
    </row>
    <row r="13" spans="1:11" ht="17.25" customHeight="1">
      <c r="A13" s="252" t="s">
        <v>23</v>
      </c>
      <c r="B13" s="253"/>
      <c r="C13" s="253"/>
      <c r="D13" s="253"/>
      <c r="E13" s="39">
        <v>0</v>
      </c>
      <c r="F13" s="39"/>
      <c r="G13" s="39"/>
      <c r="H13" s="37">
        <v>1.26811594202898</v>
      </c>
      <c r="I13" s="39"/>
      <c r="J13" s="39"/>
      <c r="K13" s="35">
        <v>0.33046663481446</v>
      </c>
    </row>
    <row r="14" spans="1:11" ht="17.25" customHeight="1">
      <c r="A14" s="252" t="s">
        <v>24</v>
      </c>
      <c r="B14" s="253"/>
      <c r="C14" s="253"/>
      <c r="D14" s="253"/>
      <c r="E14" s="39">
        <v>0</v>
      </c>
      <c r="F14" s="39"/>
      <c r="G14" s="39"/>
      <c r="H14" s="37">
        <v>0.36700972966219</v>
      </c>
      <c r="I14" s="39"/>
      <c r="J14" s="39"/>
      <c r="K14" s="35">
        <v>0.26549640018116</v>
      </c>
    </row>
    <row r="15" spans="1:11" ht="17.25" customHeight="1">
      <c r="A15" s="252" t="s">
        <v>25</v>
      </c>
      <c r="B15" s="253"/>
      <c r="C15" s="253"/>
      <c r="D15" s="253"/>
      <c r="E15" s="39">
        <v>52.357996227206</v>
      </c>
      <c r="F15" s="42"/>
      <c r="G15" s="42"/>
      <c r="H15" s="37">
        <v>0.43209777018202</v>
      </c>
      <c r="I15" s="42"/>
      <c r="J15" s="42"/>
      <c r="K15" s="35">
        <v>0.35631942988891</v>
      </c>
    </row>
    <row r="16" spans="1:11" ht="17.25" customHeight="1">
      <c r="A16" s="252" t="s">
        <v>26</v>
      </c>
      <c r="B16" s="253"/>
      <c r="C16" s="253"/>
      <c r="D16" s="253"/>
      <c r="E16" s="39">
        <v>63.0507046210028</v>
      </c>
      <c r="F16" s="42"/>
      <c r="G16" s="42"/>
      <c r="H16" s="50">
        <v>0.82556923701172</v>
      </c>
      <c r="I16" s="42"/>
      <c r="J16" s="42"/>
      <c r="K16" s="35">
        <v>0.46038360098007</v>
      </c>
    </row>
    <row r="17" spans="1:11" ht="17.25" customHeight="1">
      <c r="A17" s="252" t="s">
        <v>27</v>
      </c>
      <c r="B17" s="253"/>
      <c r="C17" s="253"/>
      <c r="D17" s="253"/>
      <c r="E17" s="39">
        <v>60.5934778205388</v>
      </c>
      <c r="F17" s="42"/>
      <c r="G17" s="42"/>
      <c r="H17" s="37">
        <v>1.14948349199919</v>
      </c>
      <c r="I17" s="42"/>
      <c r="J17" s="42"/>
      <c r="K17" s="35">
        <v>0.27344541219363</v>
      </c>
    </row>
    <row r="18" spans="1:11" ht="17.25" customHeight="1">
      <c r="A18" s="252" t="s">
        <v>28</v>
      </c>
      <c r="B18" s="253"/>
      <c r="C18" s="253"/>
      <c r="D18" s="253"/>
      <c r="E18" s="39">
        <v>55.7102203431173</v>
      </c>
      <c r="F18" s="42"/>
      <c r="G18" s="42"/>
      <c r="H18" s="37">
        <v>1.45052443288072</v>
      </c>
      <c r="I18" s="42"/>
      <c r="J18" s="42"/>
      <c r="K18" s="35">
        <v>0.47971379786974</v>
      </c>
    </row>
    <row r="19" spans="1:11" ht="17.25" customHeight="1">
      <c r="A19" s="252" t="s">
        <v>29</v>
      </c>
      <c r="B19" s="253"/>
      <c r="C19" s="253"/>
      <c r="D19" s="253"/>
      <c r="E19" s="39">
        <v>48.5317546831239</v>
      </c>
      <c r="F19" s="42"/>
      <c r="G19" s="42"/>
      <c r="H19" s="37">
        <v>1.77430444917741</v>
      </c>
      <c r="I19" s="42"/>
      <c r="J19" s="42"/>
      <c r="K19" s="35">
        <v>0.3723020677858</v>
      </c>
    </row>
    <row r="20" spans="1:11" ht="17.25" customHeight="1">
      <c r="A20" s="252" t="s">
        <v>30</v>
      </c>
      <c r="B20" s="253"/>
      <c r="C20" s="253"/>
      <c r="D20" s="253"/>
      <c r="E20" s="39">
        <v>45.3920246214639</v>
      </c>
      <c r="F20" s="42"/>
      <c r="G20" s="42"/>
      <c r="H20" s="37">
        <v>2.21707164162091</v>
      </c>
      <c r="I20" s="42"/>
      <c r="J20" s="42"/>
      <c r="K20" s="35">
        <v>0.1139882592093</v>
      </c>
    </row>
    <row r="21" spans="1:11" ht="17.25" customHeight="1">
      <c r="A21" s="252" t="s">
        <v>31</v>
      </c>
      <c r="B21" s="253"/>
      <c r="C21" s="253"/>
      <c r="D21" s="253"/>
      <c r="E21" s="39">
        <v>44.1270588235294</v>
      </c>
      <c r="F21" s="42"/>
      <c r="G21" s="42"/>
      <c r="H21" s="37">
        <v>2.82588235294117</v>
      </c>
      <c r="I21" s="42"/>
      <c r="J21" s="42"/>
      <c r="K21" s="35">
        <v>0.0188235294117647</v>
      </c>
    </row>
    <row r="22" spans="1:11" ht="17.25" customHeight="1">
      <c r="A22" s="252" t="s">
        <v>32</v>
      </c>
      <c r="B22" s="253"/>
      <c r="C22" s="253"/>
      <c r="D22" s="253"/>
      <c r="E22" s="39">
        <v>43.4310005420672</v>
      </c>
      <c r="F22" s="42"/>
      <c r="G22" s="42"/>
      <c r="H22" s="37">
        <v>4.94137114490314</v>
      </c>
      <c r="I22" s="42"/>
      <c r="J22" s="42"/>
      <c r="K22" s="35">
        <v>0.14550226812359</v>
      </c>
    </row>
    <row r="23" spans="1:11" ht="17.25" customHeight="1">
      <c r="A23" s="252" t="s">
        <v>33</v>
      </c>
      <c r="B23" s="253"/>
      <c r="C23" s="253"/>
      <c r="D23" s="253"/>
      <c r="E23" s="39">
        <v>34.1980270369017</v>
      </c>
      <c r="F23" s="42"/>
      <c r="G23" s="42"/>
      <c r="H23" s="37">
        <v>5.58275484106686</v>
      </c>
      <c r="I23" s="42"/>
      <c r="J23" s="42"/>
      <c r="K23" s="35">
        <v>0.16806722689075</v>
      </c>
    </row>
    <row r="24" spans="1:11" ht="17.25" customHeight="1">
      <c r="A24" s="252" t="s">
        <v>34</v>
      </c>
      <c r="B24" s="253"/>
      <c r="C24" s="253"/>
      <c r="D24" s="253"/>
      <c r="E24" s="39">
        <v>31.3445852357256</v>
      </c>
      <c r="F24" s="42"/>
      <c r="G24" s="42"/>
      <c r="H24" s="37">
        <v>9.08018262966193</v>
      </c>
      <c r="I24" s="42"/>
      <c r="J24" s="42"/>
      <c r="K24" s="35">
        <v>0.17442158723644</v>
      </c>
    </row>
    <row r="25" spans="1:11" ht="17.25" customHeight="1">
      <c r="A25" s="252" t="s">
        <v>35</v>
      </c>
      <c r="B25" s="253"/>
      <c r="C25" s="253"/>
      <c r="D25" s="253"/>
      <c r="E25" s="39">
        <v>23.3965014577259</v>
      </c>
      <c r="F25" s="42"/>
      <c r="G25" s="42"/>
      <c r="H25" s="37">
        <v>12.536443148688</v>
      </c>
      <c r="I25" s="42"/>
      <c r="J25" s="42"/>
      <c r="K25" s="35">
        <v>0.07951232441028</v>
      </c>
    </row>
    <row r="26" spans="1:11" ht="17.25" customHeight="1">
      <c r="A26" s="252" t="s">
        <v>36</v>
      </c>
      <c r="B26" s="253"/>
      <c r="C26" s="253"/>
      <c r="D26" s="253"/>
      <c r="E26" s="39">
        <v>22.435647425897</v>
      </c>
      <c r="F26" s="42"/>
      <c r="G26" s="42"/>
      <c r="H26" s="37">
        <v>13.8553042121684</v>
      </c>
      <c r="I26" s="42"/>
      <c r="J26" s="42"/>
      <c r="K26" s="35">
        <v>0.17550702028081</v>
      </c>
    </row>
    <row r="27" spans="1:11" ht="17.25" customHeight="1">
      <c r="A27" s="254" t="s">
        <v>37</v>
      </c>
      <c r="B27" s="248"/>
      <c r="C27" s="248"/>
      <c r="D27" s="248"/>
      <c r="E27" s="39">
        <v>12.2950819672131</v>
      </c>
      <c r="F27" s="42"/>
      <c r="G27" s="42"/>
      <c r="H27" s="37">
        <v>21.971766848816</v>
      </c>
      <c r="I27" s="42"/>
      <c r="J27" s="42"/>
      <c r="K27" s="35">
        <v>0.25804493017607</v>
      </c>
    </row>
    <row r="28" spans="1:11" ht="17.25" customHeight="1">
      <c r="A28" s="220"/>
      <c r="B28" s="220"/>
      <c r="C28" s="220"/>
      <c r="D28" s="220"/>
      <c r="E28" s="28"/>
      <c r="F28" s="28"/>
      <c r="G28" s="28"/>
      <c r="H28" s="28"/>
      <c r="I28" s="28"/>
      <c r="J28" s="28"/>
      <c r="K28" s="28"/>
    </row>
    <row r="29" spans="1:11" ht="11.25" customHeight="1">
      <c r="A29" s="6"/>
      <c r="B29" s="6"/>
      <c r="C29" s="6"/>
      <c r="D29" s="6"/>
      <c r="K29" s="2"/>
    </row>
    <row r="30" spans="1:11" ht="11.25" customHeight="1">
      <c r="A30" s="6" t="s">
        <v>45</v>
      </c>
      <c r="B30" s="6"/>
      <c r="C30" s="238" t="s">
        <v>46</v>
      </c>
      <c r="D30" s="238"/>
      <c r="E30" s="238"/>
      <c r="F30" s="238"/>
      <c r="G30" s="238"/>
      <c r="H30" s="238"/>
      <c r="I30" s="238"/>
      <c r="J30" s="238"/>
      <c r="K30" s="238"/>
    </row>
    <row r="31" spans="1:11" ht="11.25" customHeight="1">
      <c r="A31" s="6" t="s">
        <v>44</v>
      </c>
      <c r="B31" s="251" t="s">
        <v>47</v>
      </c>
      <c r="C31" s="251"/>
      <c r="D31" s="251"/>
      <c r="E31" s="251"/>
      <c r="F31" s="251"/>
      <c r="G31" s="251"/>
      <c r="H31" s="251"/>
      <c r="I31" s="251"/>
      <c r="J31" s="251"/>
      <c r="K31" s="251"/>
    </row>
    <row r="32" spans="1:11" ht="11.25" customHeight="1">
      <c r="A32" s="6"/>
      <c r="B32" s="251"/>
      <c r="C32" s="251"/>
      <c r="D32" s="251"/>
      <c r="E32" s="251"/>
      <c r="F32" s="251"/>
      <c r="G32" s="251"/>
      <c r="H32" s="251"/>
      <c r="I32" s="251"/>
      <c r="J32" s="251"/>
      <c r="K32" s="251"/>
    </row>
    <row r="33" spans="1:11" ht="11.25" customHeight="1">
      <c r="A33" s="6"/>
      <c r="B33" s="251"/>
      <c r="C33" s="251"/>
      <c r="D33" s="251"/>
      <c r="E33" s="251"/>
      <c r="F33" s="251"/>
      <c r="G33" s="251"/>
      <c r="H33" s="251"/>
      <c r="I33" s="251"/>
      <c r="J33" s="251"/>
      <c r="K33" s="251"/>
    </row>
    <row r="34" spans="1:11" ht="11.25" customHeight="1">
      <c r="A34" s="6" t="s">
        <v>42</v>
      </c>
      <c r="B34" s="251" t="s">
        <v>48</v>
      </c>
      <c r="C34" s="251"/>
      <c r="D34" s="251"/>
      <c r="E34" s="251"/>
      <c r="F34" s="251"/>
      <c r="G34" s="251"/>
      <c r="H34" s="251"/>
      <c r="I34" s="251"/>
      <c r="J34" s="251"/>
      <c r="K34" s="251"/>
    </row>
    <row r="35" spans="1:11" ht="11.25" customHeight="1">
      <c r="A35" s="6"/>
      <c r="B35" s="251"/>
      <c r="C35" s="251"/>
      <c r="D35" s="251"/>
      <c r="E35" s="251"/>
      <c r="F35" s="251"/>
      <c r="G35" s="251"/>
      <c r="H35" s="251"/>
      <c r="I35" s="251"/>
      <c r="J35" s="251"/>
      <c r="K35" s="251"/>
    </row>
    <row r="36" spans="1:11" ht="11.25" customHeight="1">
      <c r="A36" s="51" t="s">
        <v>20</v>
      </c>
      <c r="B36" s="266" t="s">
        <v>49</v>
      </c>
      <c r="C36" s="266"/>
      <c r="D36" s="266"/>
      <c r="E36" s="266"/>
      <c r="F36" s="266"/>
      <c r="G36" s="266"/>
      <c r="H36" s="266"/>
      <c r="I36" s="266"/>
      <c r="J36" s="266"/>
      <c r="K36" s="266"/>
    </row>
    <row r="37" spans="1:11" ht="11.25" customHeight="1">
      <c r="A37" s="53" t="s">
        <v>50</v>
      </c>
      <c r="B37" s="54"/>
      <c r="C37" s="54"/>
      <c r="D37" s="240" t="s">
        <v>51</v>
      </c>
      <c r="E37" s="241"/>
      <c r="F37" s="241"/>
      <c r="G37" s="241"/>
      <c r="H37" s="241"/>
      <c r="I37" s="241"/>
      <c r="J37" s="241"/>
      <c r="K37" s="241"/>
    </row>
    <row r="38" ht="11.25" hidden="1">
      <c r="A38" t="s">
        <v>2</v>
      </c>
    </row>
    <row r="39" ht="11.25" hidden="1"/>
    <row r="40" ht="11.25" hidden="1"/>
    <row r="41" ht="11.25" hidden="1"/>
    <row r="42" ht="11.25" hidden="1"/>
    <row r="43" ht="11.25" hidden="1"/>
    <row r="44" ht="11.25" hidden="1"/>
    <row r="45" ht="11.25" hidden="1"/>
    <row r="46" ht="11.25" hidden="1"/>
    <row r="47" spans="2:12" ht="11.25" hidden="1">
      <c r="B47" s="2"/>
      <c r="C47" s="2"/>
      <c r="D47" s="2"/>
      <c r="K47" s="2"/>
      <c r="L47" s="2"/>
    </row>
  </sheetData>
  <sheetProtection/>
  <mergeCells count="31">
    <mergeCell ref="A2:J2"/>
    <mergeCell ref="A4:F4"/>
    <mergeCell ref="A7:D9"/>
    <mergeCell ref="E7:K7"/>
    <mergeCell ref="E8:E9"/>
    <mergeCell ref="D37:K37"/>
    <mergeCell ref="A22:D22"/>
    <mergeCell ref="A23:D23"/>
    <mergeCell ref="A24:D24"/>
    <mergeCell ref="A25:D25"/>
    <mergeCell ref="C30:K30"/>
    <mergeCell ref="B34:K35"/>
    <mergeCell ref="B36:K36"/>
    <mergeCell ref="B31:K33"/>
    <mergeCell ref="A21:D21"/>
    <mergeCell ref="A28:D28"/>
    <mergeCell ref="A26:D26"/>
    <mergeCell ref="A17:D17"/>
    <mergeCell ref="A18:D18"/>
    <mergeCell ref="A27:D27"/>
    <mergeCell ref="A20:D20"/>
    <mergeCell ref="A14:D14"/>
    <mergeCell ref="A13:D13"/>
    <mergeCell ref="A19:D19"/>
    <mergeCell ref="A16:D16"/>
    <mergeCell ref="K8:K9"/>
    <mergeCell ref="H8:H9"/>
    <mergeCell ref="A15:D15"/>
    <mergeCell ref="A11:D11"/>
    <mergeCell ref="G8:G9"/>
    <mergeCell ref="A12:D12"/>
  </mergeCells>
  <hyperlinks>
    <hyperlink ref="D37:K37" r:id="rId1" tooltip="www.inegi.org.mx" display="http://www.inegi.org.mx/"/>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2"/>
  <headerFooter alignWithMargins="0">
    <oddHeader>&amp;L&amp;10&amp;K000080 INEGI. Anuario estadístico y geográfico de Baja California Sur 2016.</oddHeader>
    <oddFooter>&amp;R&amp;P/&amp;N</oddFooter>
  </headerFooter>
</worksheet>
</file>

<file path=xl/worksheets/sheet8.xml><?xml version="1.0" encoding="utf-8"?>
<worksheet xmlns="http://schemas.openxmlformats.org/spreadsheetml/2006/main" xmlns:r="http://schemas.openxmlformats.org/officeDocument/2006/relationships">
  <dimension ref="A2:AH42"/>
  <sheetViews>
    <sheetView showGridLines="0" showRowColHeaders="0" zoomScalePageLayoutView="0" workbookViewId="0" topLeftCell="A1">
      <pane xSplit="4" ySplit="11" topLeftCell="E12" activePane="bottomRight" state="frozen"/>
      <selection pane="topLeft" activeCell="E11" sqref="E11"/>
      <selection pane="topRight" activeCell="E11" sqref="E11"/>
      <selection pane="bottomLeft" activeCell="E11" sqref="E11"/>
      <selection pane="bottomRight" activeCell="A1" sqref="A1"/>
    </sheetView>
  </sheetViews>
  <sheetFormatPr defaultColWidth="0" defaultRowHeight="11.25" zeroHeight="1"/>
  <cols>
    <col min="1" max="1" width="2.16015625" style="0" customWidth="1"/>
    <col min="2" max="2" width="2.5" style="0" customWidth="1"/>
    <col min="3" max="3" width="1.83203125" style="0" customWidth="1"/>
    <col min="4" max="4" width="16.83203125" style="0" customWidth="1"/>
    <col min="5" max="5" width="10" style="0" customWidth="1"/>
    <col min="6" max="6" width="2.66015625" style="0" customWidth="1"/>
    <col min="7" max="7" width="7" style="2" customWidth="1"/>
    <col min="8" max="8" width="11.83203125" style="2" customWidth="1"/>
    <col min="9" max="9" width="2.66015625" style="2" customWidth="1"/>
    <col min="10" max="10" width="11.83203125" style="2" customWidth="1"/>
    <col min="11" max="11" width="2.66015625" style="2" customWidth="1"/>
    <col min="12" max="12" width="12.16015625" style="2" customWidth="1"/>
    <col min="13" max="13" width="3.66015625" style="2" customWidth="1"/>
    <col min="14" max="14" width="11" style="2" customWidth="1"/>
    <col min="15" max="15" width="2.66015625" style="1" customWidth="1"/>
    <col min="16" max="16" width="11" style="0" customWidth="1"/>
    <col min="17" max="17" width="2.66015625" style="0" customWidth="1"/>
    <col min="18" max="18" width="5.83203125" style="0" hidden="1" customWidth="1"/>
    <col min="19" max="16384" width="0" style="0" hidden="1" customWidth="1"/>
  </cols>
  <sheetData>
    <row r="1" ht="15.75" customHeight="1"/>
    <row r="2" spans="1:19" ht="12.75">
      <c r="A2" s="212" t="s">
        <v>112</v>
      </c>
      <c r="B2" s="212"/>
      <c r="C2" s="212"/>
      <c r="D2" s="212"/>
      <c r="E2" s="212"/>
      <c r="F2" s="212"/>
      <c r="G2" s="212"/>
      <c r="H2" s="212"/>
      <c r="I2" s="212"/>
      <c r="J2" s="212"/>
      <c r="K2" s="212"/>
      <c r="L2" s="212"/>
      <c r="M2" s="212"/>
      <c r="N2" s="212"/>
      <c r="O2" s="212"/>
      <c r="P2" s="260" t="s">
        <v>135</v>
      </c>
      <c r="Q2" s="260"/>
      <c r="R2" t="s">
        <v>2</v>
      </c>
      <c r="S2" s="64"/>
    </row>
    <row r="3" spans="1:20" ht="12.75" customHeight="1">
      <c r="A3" s="212" t="s">
        <v>114</v>
      </c>
      <c r="B3" s="212"/>
      <c r="C3" s="212"/>
      <c r="D3" s="212"/>
      <c r="E3" s="212"/>
      <c r="F3" s="212"/>
      <c r="G3" s="212"/>
      <c r="H3" s="212"/>
      <c r="I3" s="212"/>
      <c r="J3" s="212"/>
      <c r="K3" s="212"/>
      <c r="L3" s="212"/>
      <c r="M3" s="212"/>
      <c r="N3" s="212"/>
      <c r="O3" s="212"/>
      <c r="P3" s="55"/>
      <c r="Q3" s="1"/>
      <c r="S3" s="64"/>
      <c r="T3" s="9"/>
    </row>
    <row r="4" spans="1:20" ht="12.75" customHeight="1">
      <c r="A4" s="212" t="s">
        <v>115</v>
      </c>
      <c r="B4" s="212"/>
      <c r="C4" s="212"/>
      <c r="D4" s="212"/>
      <c r="E4" s="212"/>
      <c r="F4" s="212"/>
      <c r="G4" s="212"/>
      <c r="H4" s="212"/>
      <c r="I4" s="212"/>
      <c r="J4" s="212"/>
      <c r="K4" s="212"/>
      <c r="L4" s="212"/>
      <c r="M4" s="212"/>
      <c r="N4" s="212"/>
      <c r="O4" s="212"/>
      <c r="P4" s="1"/>
      <c r="Q4" s="1"/>
      <c r="S4" s="65"/>
      <c r="T4" s="9"/>
    </row>
    <row r="5" spans="1:20" ht="11.25">
      <c r="A5" s="10"/>
      <c r="B5" s="10"/>
      <c r="C5" s="10"/>
      <c r="D5" s="10"/>
      <c r="E5" s="10"/>
      <c r="F5" s="10"/>
      <c r="G5" s="11"/>
      <c r="H5" s="11"/>
      <c r="I5" s="11"/>
      <c r="J5" s="11"/>
      <c r="K5" s="11"/>
      <c r="L5" s="11"/>
      <c r="M5" s="11"/>
      <c r="N5" s="11"/>
      <c r="O5" s="66"/>
      <c r="P5" s="11"/>
      <c r="Q5" s="11"/>
      <c r="T5" s="9"/>
    </row>
    <row r="6" spans="16:17" ht="1.5" customHeight="1">
      <c r="P6" s="2"/>
      <c r="Q6" s="2"/>
    </row>
    <row r="7" spans="1:17" ht="11.25">
      <c r="A7" s="267" t="s">
        <v>116</v>
      </c>
      <c r="B7" s="268"/>
      <c r="C7" s="268"/>
      <c r="D7" s="268"/>
      <c r="E7" s="269" t="s">
        <v>117</v>
      </c>
      <c r="F7" s="270"/>
      <c r="G7" s="276" t="s">
        <v>118</v>
      </c>
      <c r="H7" s="277"/>
      <c r="I7" s="277"/>
      <c r="J7" s="277"/>
      <c r="K7" s="277"/>
      <c r="L7" s="277"/>
      <c r="M7" s="67"/>
      <c r="N7" s="262" t="s">
        <v>119</v>
      </c>
      <c r="O7" s="274" t="s">
        <v>120</v>
      </c>
      <c r="P7" s="262" t="s">
        <v>121</v>
      </c>
      <c r="Q7" s="274" t="s">
        <v>122</v>
      </c>
    </row>
    <row r="8" spans="1:17" ht="1.5" customHeight="1">
      <c r="A8" s="268"/>
      <c r="B8" s="268"/>
      <c r="C8" s="268"/>
      <c r="D8" s="268"/>
      <c r="E8" s="269"/>
      <c r="F8" s="270"/>
      <c r="G8" s="18"/>
      <c r="H8" s="18"/>
      <c r="I8" s="18"/>
      <c r="J8" s="18"/>
      <c r="K8" s="18"/>
      <c r="L8" s="18"/>
      <c r="M8" s="18"/>
      <c r="N8" s="259"/>
      <c r="O8" s="275"/>
      <c r="P8" s="259"/>
      <c r="Q8" s="275"/>
    </row>
    <row r="9" spans="1:17" ht="1.5" customHeight="1">
      <c r="A9" s="268"/>
      <c r="B9" s="268"/>
      <c r="C9" s="268"/>
      <c r="D9" s="268"/>
      <c r="E9" s="269"/>
      <c r="F9" s="270"/>
      <c r="G9" s="67"/>
      <c r="H9" s="67"/>
      <c r="I9" s="67"/>
      <c r="J9" s="67"/>
      <c r="K9" s="67"/>
      <c r="L9" s="67"/>
      <c r="M9" s="67"/>
      <c r="N9" s="259"/>
      <c r="O9" s="275"/>
      <c r="P9" s="259"/>
      <c r="Q9" s="275"/>
    </row>
    <row r="10" spans="1:17" ht="19.5" customHeight="1">
      <c r="A10" s="268"/>
      <c r="B10" s="268"/>
      <c r="C10" s="268"/>
      <c r="D10" s="268"/>
      <c r="E10" s="269"/>
      <c r="F10" s="270"/>
      <c r="G10" s="24" t="s">
        <v>8</v>
      </c>
      <c r="H10" s="19" t="s">
        <v>123</v>
      </c>
      <c r="I10" s="68" t="s">
        <v>20</v>
      </c>
      <c r="J10" s="19" t="s">
        <v>124</v>
      </c>
      <c r="K10" s="68" t="s">
        <v>125</v>
      </c>
      <c r="L10" s="69" t="s">
        <v>126</v>
      </c>
      <c r="M10" s="52" t="s">
        <v>127</v>
      </c>
      <c r="N10" s="259"/>
      <c r="O10" s="275"/>
      <c r="P10" s="259"/>
      <c r="Q10" s="275"/>
    </row>
    <row r="11" spans="1:17" ht="1.5" customHeight="1">
      <c r="A11" s="27"/>
      <c r="B11" s="27"/>
      <c r="C11" s="27"/>
      <c r="D11" s="27"/>
      <c r="E11" s="27"/>
      <c r="F11" s="27"/>
      <c r="G11" s="28"/>
      <c r="H11" s="28"/>
      <c r="I11" s="28"/>
      <c r="J11" s="28"/>
      <c r="K11" s="28"/>
      <c r="L11" s="28"/>
      <c r="M11" s="28"/>
      <c r="N11" s="28"/>
      <c r="O11" s="70"/>
      <c r="P11" s="28"/>
      <c r="Q11" s="28"/>
    </row>
    <row r="12" spans="1:22" ht="23.25" customHeight="1">
      <c r="A12" s="244" t="s">
        <v>77</v>
      </c>
      <c r="B12" s="245"/>
      <c r="C12" s="245"/>
      <c r="D12" s="245"/>
      <c r="E12" s="56">
        <f>SUM(E13:E15)</f>
        <v>33</v>
      </c>
      <c r="F12" s="56"/>
      <c r="G12" s="56">
        <f>SUM(H12,J12,L12)</f>
        <v>3191</v>
      </c>
      <c r="H12" s="56">
        <f>SUM(H13:H15)</f>
        <v>971</v>
      </c>
      <c r="I12" s="71"/>
      <c r="J12" s="56">
        <f>SUM(J13:J15)</f>
        <v>1775</v>
      </c>
      <c r="K12" s="71"/>
      <c r="L12" s="56">
        <f>SUM(L13:L15)</f>
        <v>445</v>
      </c>
      <c r="M12" s="71"/>
      <c r="N12" s="56">
        <f>SUM(N13:N15)</f>
        <v>82</v>
      </c>
      <c r="O12" s="72"/>
      <c r="P12" s="56">
        <f>SUM(P13:P15)</f>
        <v>1134</v>
      </c>
      <c r="Q12" s="6"/>
      <c r="T12" s="73"/>
      <c r="U12" s="73"/>
      <c r="V12" s="73"/>
    </row>
    <row r="13" spans="1:22" ht="23.25" customHeight="1">
      <c r="A13" s="246" t="s">
        <v>78</v>
      </c>
      <c r="B13" s="246"/>
      <c r="C13" s="246"/>
      <c r="D13" s="246"/>
      <c r="E13" s="74">
        <v>3</v>
      </c>
      <c r="F13" s="74"/>
      <c r="G13" s="74">
        <f>SUM(H13,J13,L13)</f>
        <v>232</v>
      </c>
      <c r="H13" s="71">
        <v>73</v>
      </c>
      <c r="I13" s="71"/>
      <c r="J13" s="71">
        <v>115</v>
      </c>
      <c r="K13" s="71"/>
      <c r="L13" s="71">
        <v>44</v>
      </c>
      <c r="M13" s="71"/>
      <c r="N13" s="75">
        <v>13</v>
      </c>
      <c r="O13" s="72"/>
      <c r="P13" s="76">
        <v>95</v>
      </c>
      <c r="Q13" s="6"/>
      <c r="T13" s="73"/>
      <c r="U13" s="73"/>
      <c r="V13" s="73"/>
    </row>
    <row r="14" spans="1:22" ht="17.25" customHeight="1">
      <c r="A14" s="246" t="s">
        <v>79</v>
      </c>
      <c r="B14" s="246"/>
      <c r="C14" s="246"/>
      <c r="D14" s="246"/>
      <c r="E14" s="76">
        <v>21</v>
      </c>
      <c r="F14" s="76"/>
      <c r="G14" s="74">
        <f>SUM(H14,J14,L14)</f>
        <v>2182</v>
      </c>
      <c r="H14" s="71">
        <v>677</v>
      </c>
      <c r="I14" s="71"/>
      <c r="J14" s="71">
        <v>1260</v>
      </c>
      <c r="K14" s="71"/>
      <c r="L14" s="71">
        <v>245</v>
      </c>
      <c r="M14" s="71"/>
      <c r="N14" s="75">
        <v>48</v>
      </c>
      <c r="O14" s="72"/>
      <c r="P14" s="76">
        <v>787</v>
      </c>
      <c r="Q14" s="6"/>
      <c r="T14" s="73"/>
      <c r="U14" s="73"/>
      <c r="V14" s="73"/>
    </row>
    <row r="15" spans="1:22" ht="17.25" customHeight="1">
      <c r="A15" s="238" t="s">
        <v>81</v>
      </c>
      <c r="B15" s="238"/>
      <c r="C15" s="238"/>
      <c r="D15" s="238"/>
      <c r="E15" s="76">
        <v>9</v>
      </c>
      <c r="F15" s="76"/>
      <c r="G15" s="74">
        <f>SUM(H15,J15,L15)</f>
        <v>777</v>
      </c>
      <c r="H15" s="71">
        <v>221</v>
      </c>
      <c r="I15" s="71"/>
      <c r="J15" s="71">
        <v>400</v>
      </c>
      <c r="K15" s="71"/>
      <c r="L15" s="71">
        <v>156</v>
      </c>
      <c r="M15" s="71"/>
      <c r="N15" s="75">
        <v>21</v>
      </c>
      <c r="O15" s="72"/>
      <c r="P15" s="76">
        <v>252</v>
      </c>
      <c r="Q15" s="6"/>
      <c r="T15" s="73"/>
      <c r="U15" s="73"/>
      <c r="V15" s="73"/>
    </row>
    <row r="16" spans="1:22" ht="17.25" customHeight="1">
      <c r="A16" s="220"/>
      <c r="B16" s="220"/>
      <c r="C16" s="220"/>
      <c r="D16" s="220"/>
      <c r="E16" s="41"/>
      <c r="F16" s="41"/>
      <c r="G16" s="28"/>
      <c r="H16" s="28"/>
      <c r="I16" s="28"/>
      <c r="J16" s="28"/>
      <c r="K16" s="28"/>
      <c r="L16" s="28"/>
      <c r="M16" s="28"/>
      <c r="N16" s="28"/>
      <c r="O16" s="70"/>
      <c r="P16" s="28"/>
      <c r="Q16" s="28"/>
      <c r="T16" s="73"/>
      <c r="U16" s="73"/>
      <c r="V16" s="73"/>
    </row>
    <row r="17" spans="1:22" ht="11.25" customHeight="1">
      <c r="A17" s="6"/>
      <c r="B17" s="6"/>
      <c r="C17" s="6"/>
      <c r="D17" s="6"/>
      <c r="E17" s="6"/>
      <c r="F17" s="6"/>
      <c r="P17" s="77"/>
      <c r="Q17" s="78"/>
      <c r="T17" s="73"/>
      <c r="U17" s="73"/>
      <c r="V17" s="73"/>
    </row>
    <row r="18" spans="1:17" ht="11.25" customHeight="1">
      <c r="A18" s="79" t="s">
        <v>44</v>
      </c>
      <c r="B18" s="271" t="s">
        <v>128</v>
      </c>
      <c r="C18" s="272"/>
      <c r="D18" s="272"/>
      <c r="E18" s="272"/>
      <c r="F18" s="272"/>
      <c r="G18" s="272"/>
      <c r="H18" s="272"/>
      <c r="I18" s="272"/>
      <c r="J18" s="272"/>
      <c r="K18" s="272"/>
      <c r="L18" s="272"/>
      <c r="M18" s="272"/>
      <c r="N18" s="272"/>
      <c r="O18" s="272"/>
      <c r="P18" s="272"/>
      <c r="Q18" s="272"/>
    </row>
    <row r="19" spans="1:17" ht="11.25" customHeight="1">
      <c r="A19" s="53" t="s">
        <v>42</v>
      </c>
      <c r="B19" s="251" t="s">
        <v>129</v>
      </c>
      <c r="C19" s="273"/>
      <c r="D19" s="273"/>
      <c r="E19" s="273"/>
      <c r="F19" s="273"/>
      <c r="G19" s="273"/>
      <c r="H19" s="273"/>
      <c r="I19" s="273"/>
      <c r="J19" s="273"/>
      <c r="K19" s="273"/>
      <c r="L19" s="273"/>
      <c r="M19" s="273"/>
      <c r="N19" s="273"/>
      <c r="O19" s="273"/>
      <c r="P19" s="273"/>
      <c r="Q19" s="273"/>
    </row>
    <row r="20" spans="1:17" ht="11.25" customHeight="1">
      <c r="A20" s="53" t="s">
        <v>20</v>
      </c>
      <c r="B20" s="238" t="s">
        <v>130</v>
      </c>
      <c r="C20" s="238"/>
      <c r="D20" s="238"/>
      <c r="E20" s="238"/>
      <c r="F20" s="238"/>
      <c r="G20" s="238"/>
      <c r="H20" s="238"/>
      <c r="I20" s="238"/>
      <c r="J20" s="238"/>
      <c r="K20" s="238"/>
      <c r="L20" s="238"/>
      <c r="M20" s="238"/>
      <c r="N20" s="238"/>
      <c r="O20" s="238"/>
      <c r="P20" s="238"/>
      <c r="Q20" s="238"/>
    </row>
    <row r="21" spans="1:17" ht="11.25" customHeight="1">
      <c r="A21" s="53" t="s">
        <v>125</v>
      </c>
      <c r="B21" s="238" t="s">
        <v>131</v>
      </c>
      <c r="C21" s="238"/>
      <c r="D21" s="238"/>
      <c r="E21" s="238"/>
      <c r="F21" s="238"/>
      <c r="G21" s="238"/>
      <c r="H21" s="238"/>
      <c r="I21" s="238"/>
      <c r="J21" s="238"/>
      <c r="K21" s="238"/>
      <c r="L21" s="238"/>
      <c r="M21" s="238"/>
      <c r="N21" s="238"/>
      <c r="O21" s="238"/>
      <c r="P21" s="238"/>
      <c r="Q21" s="238"/>
    </row>
    <row r="22" spans="1:34" ht="11.25" customHeight="1">
      <c r="A22" s="53" t="s">
        <v>127</v>
      </c>
      <c r="B22" s="238" t="s">
        <v>132</v>
      </c>
      <c r="C22" s="238"/>
      <c r="D22" s="238"/>
      <c r="E22" s="238"/>
      <c r="F22" s="238"/>
      <c r="G22" s="238"/>
      <c r="H22" s="238"/>
      <c r="I22" s="238"/>
      <c r="J22" s="238"/>
      <c r="K22" s="238"/>
      <c r="L22" s="238"/>
      <c r="M22" s="238"/>
      <c r="N22" s="238"/>
      <c r="O22" s="238"/>
      <c r="P22" s="238"/>
      <c r="Q22" s="238"/>
      <c r="T22" s="80"/>
      <c r="U22" s="80"/>
      <c r="V22" s="80"/>
      <c r="W22" s="6"/>
      <c r="X22" s="6"/>
      <c r="Y22" s="6"/>
      <c r="Z22" s="6"/>
      <c r="AA22" s="6"/>
      <c r="AB22" s="6"/>
      <c r="AC22" s="6"/>
      <c r="AD22" s="6"/>
      <c r="AE22" s="6"/>
      <c r="AF22" s="6"/>
      <c r="AG22" s="6"/>
      <c r="AH22" s="6"/>
    </row>
    <row r="23" spans="1:22" ht="11.25" customHeight="1">
      <c r="A23" s="53" t="s">
        <v>50</v>
      </c>
      <c r="B23" s="6"/>
      <c r="C23" s="6"/>
      <c r="D23" s="238" t="s">
        <v>133</v>
      </c>
      <c r="E23" s="239"/>
      <c r="F23" s="239"/>
      <c r="G23" s="238"/>
      <c r="H23" s="238"/>
      <c r="I23" s="238"/>
      <c r="J23" s="238"/>
      <c r="K23" s="238"/>
      <c r="L23" s="238"/>
      <c r="M23" s="238"/>
      <c r="N23" s="238"/>
      <c r="O23" s="238"/>
      <c r="P23" s="238"/>
      <c r="Q23" s="238"/>
      <c r="T23" s="80"/>
      <c r="U23" s="80"/>
      <c r="V23" s="80"/>
    </row>
    <row r="24" spans="1:22" ht="11.25" hidden="1">
      <c r="A24" s="6" t="s">
        <v>2</v>
      </c>
      <c r="T24" s="80"/>
      <c r="U24" s="80"/>
      <c r="V24" s="80"/>
    </row>
    <row r="25" spans="20:22" ht="11.25" hidden="1">
      <c r="T25" s="80"/>
      <c r="U25" s="80"/>
      <c r="V25" s="80"/>
    </row>
    <row r="26" spans="20:22" ht="11.25" hidden="1">
      <c r="T26" s="80"/>
      <c r="U26" s="80"/>
      <c r="V26" s="80"/>
    </row>
    <row r="27" spans="20:22" ht="11.25" hidden="1">
      <c r="T27" s="80"/>
      <c r="U27" s="80"/>
      <c r="V27" s="80"/>
    </row>
    <row r="28" ht="11.25" hidden="1"/>
    <row r="29" ht="11.25" hidden="1"/>
    <row r="30" ht="11.25" hidden="1"/>
    <row r="31" ht="11.25" hidden="1"/>
    <row r="32" ht="13.5" customHeight="1" hidden="1"/>
    <row r="33" ht="11.25" hidden="1"/>
    <row r="34" ht="11.25" hidden="1"/>
    <row r="35" ht="11.25" hidden="1"/>
    <row r="36" ht="11.25" hidden="1"/>
    <row r="37" ht="11.25" hidden="1"/>
    <row r="38" ht="11.25" hidden="1"/>
    <row r="39" ht="11.25" hidden="1"/>
    <row r="40" ht="11.25" hidden="1"/>
    <row r="41" ht="11.25" hidden="1"/>
    <row r="42" spans="2:6" ht="11.25" hidden="1">
      <c r="B42" s="2"/>
      <c r="C42" s="2"/>
      <c r="D42" s="2"/>
      <c r="E42" s="2"/>
      <c r="F42" s="2"/>
    </row>
  </sheetData>
  <sheetProtection/>
  <mergeCells count="23">
    <mergeCell ref="B22:Q22"/>
    <mergeCell ref="P7:P10"/>
    <mergeCell ref="Q7:Q10"/>
    <mergeCell ref="G7:L7"/>
    <mergeCell ref="N7:N10"/>
    <mergeCell ref="O7:O10"/>
    <mergeCell ref="A15:D15"/>
    <mergeCell ref="P2:Q2"/>
    <mergeCell ref="D23:Q23"/>
    <mergeCell ref="A16:D16"/>
    <mergeCell ref="B18:Q18"/>
    <mergeCell ref="B19:Q19"/>
    <mergeCell ref="B20:Q20"/>
    <mergeCell ref="B21:Q21"/>
    <mergeCell ref="A12:D12"/>
    <mergeCell ref="A13:D13"/>
    <mergeCell ref="A14:D14"/>
    <mergeCell ref="A2:O2"/>
    <mergeCell ref="A3:O3"/>
    <mergeCell ref="A4:O4"/>
    <mergeCell ref="A7:D10"/>
    <mergeCell ref="E7:E10"/>
    <mergeCell ref="F7:F10"/>
  </mergeCells>
  <hyperlinks>
    <hyperlink ref="P2:Q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xl/worksheets/sheet9.xml><?xml version="1.0" encoding="utf-8"?>
<worksheet xmlns="http://schemas.openxmlformats.org/spreadsheetml/2006/main" xmlns:r="http://schemas.openxmlformats.org/officeDocument/2006/relationships">
  <dimension ref="A2:M38"/>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1" sqref="A11"/>
      <selection pane="bottomRight" activeCell="A1" sqref="A1"/>
    </sheetView>
  </sheetViews>
  <sheetFormatPr defaultColWidth="0" defaultRowHeight="11.25" zeroHeight="1"/>
  <cols>
    <col min="1" max="1" width="2.16015625" style="0" customWidth="1"/>
    <col min="2" max="2" width="2.5" style="0" customWidth="1"/>
    <col min="3" max="3" width="1.83203125" style="0" customWidth="1"/>
    <col min="4" max="4" width="35.16015625" style="0" customWidth="1"/>
    <col min="5" max="5" width="8.83203125" style="2" customWidth="1"/>
    <col min="6" max="6" width="12" style="2" customWidth="1"/>
    <col min="7" max="7" width="14.16015625" style="2" customWidth="1"/>
    <col min="8" max="8" width="2.5" style="2" customWidth="1"/>
    <col min="9" max="9" width="9" style="2" customWidth="1"/>
    <col min="10" max="10" width="13.16015625" style="0" customWidth="1"/>
    <col min="11" max="11" width="13.83203125" style="0" customWidth="1"/>
    <col min="12" max="16384" width="0" style="0" hidden="1" customWidth="1"/>
  </cols>
  <sheetData>
    <row r="1" ht="15.75" customHeight="1"/>
    <row r="2" spans="1:12" ht="12.75">
      <c r="A2" s="212" t="s">
        <v>134</v>
      </c>
      <c r="B2" s="213"/>
      <c r="C2" s="213"/>
      <c r="D2" s="213"/>
      <c r="E2" s="213"/>
      <c r="F2" s="213"/>
      <c r="G2" s="213"/>
      <c r="H2" s="213"/>
      <c r="I2" s="213"/>
      <c r="J2" s="213"/>
      <c r="K2" s="208" t="s">
        <v>140</v>
      </c>
      <c r="L2" t="s">
        <v>2</v>
      </c>
    </row>
    <row r="3" spans="1:13" ht="12.75" customHeight="1">
      <c r="A3" s="212" t="s">
        <v>136</v>
      </c>
      <c r="B3" s="238"/>
      <c r="C3" s="238"/>
      <c r="D3" s="238"/>
      <c r="E3" s="238"/>
      <c r="F3" s="238"/>
      <c r="G3" s="238"/>
      <c r="H3" s="238"/>
      <c r="I3" s="238"/>
      <c r="J3" s="238"/>
      <c r="K3" s="55"/>
      <c r="M3" s="9"/>
    </row>
    <row r="4" spans="1:13" ht="12.75" customHeight="1">
      <c r="A4" s="212" t="s">
        <v>115</v>
      </c>
      <c r="B4" s="238"/>
      <c r="C4" s="238"/>
      <c r="D4" s="238"/>
      <c r="E4" s="238"/>
      <c r="F4" s="238"/>
      <c r="G4" s="238"/>
      <c r="H4" s="238"/>
      <c r="I4" s="238"/>
      <c r="J4" s="238"/>
      <c r="M4" s="9"/>
    </row>
    <row r="5" spans="1:13" ht="11.25">
      <c r="A5" s="10"/>
      <c r="B5" s="10"/>
      <c r="C5" s="10"/>
      <c r="D5" s="10"/>
      <c r="E5" s="11"/>
      <c r="F5" s="11"/>
      <c r="G5" s="11"/>
      <c r="H5" s="11"/>
      <c r="I5" s="11"/>
      <c r="J5" s="11"/>
      <c r="K5" s="28"/>
      <c r="M5" s="9"/>
    </row>
    <row r="6" spans="10:11" ht="1.5" customHeight="1">
      <c r="J6" s="2"/>
      <c r="K6" s="2"/>
    </row>
    <row r="7" spans="1:11" ht="11.25" customHeight="1">
      <c r="A7" s="267" t="s">
        <v>73</v>
      </c>
      <c r="B7" s="268"/>
      <c r="C7" s="268"/>
      <c r="D7" s="268"/>
      <c r="E7" s="276" t="s">
        <v>118</v>
      </c>
      <c r="F7" s="276"/>
      <c r="G7" s="276"/>
      <c r="H7" s="67"/>
      <c r="I7" s="277" t="s">
        <v>137</v>
      </c>
      <c r="J7" s="277"/>
      <c r="K7" s="277"/>
    </row>
    <row r="8" spans="1:11" ht="1.5" customHeight="1">
      <c r="A8" s="268"/>
      <c r="B8" s="268"/>
      <c r="C8" s="268"/>
      <c r="D8" s="268"/>
      <c r="E8" s="276"/>
      <c r="F8" s="276"/>
      <c r="G8" s="276"/>
      <c r="H8" s="81"/>
      <c r="I8" s="277"/>
      <c r="J8" s="277"/>
      <c r="K8" s="277"/>
    </row>
    <row r="9" spans="1:11" ht="1.5" customHeight="1">
      <c r="A9" s="268"/>
      <c r="B9" s="268"/>
      <c r="C9" s="268"/>
      <c r="D9" s="268"/>
      <c r="E9" s="81"/>
      <c r="F9" s="81"/>
      <c r="G9" s="81"/>
      <c r="H9" s="67"/>
      <c r="I9" s="82"/>
      <c r="J9" s="82"/>
      <c r="K9" s="82"/>
    </row>
    <row r="10" spans="1:11" ht="12.75" customHeight="1">
      <c r="A10" s="268"/>
      <c r="B10" s="268"/>
      <c r="C10" s="268"/>
      <c r="D10" s="268"/>
      <c r="E10" s="83" t="s">
        <v>8</v>
      </c>
      <c r="F10" s="84" t="s">
        <v>59</v>
      </c>
      <c r="G10" s="84" t="s">
        <v>60</v>
      </c>
      <c r="H10" s="52"/>
      <c r="I10" s="83" t="s">
        <v>8</v>
      </c>
      <c r="J10" s="84" t="s">
        <v>59</v>
      </c>
      <c r="K10" s="84" t="s">
        <v>60</v>
      </c>
    </row>
    <row r="11" spans="1:11" ht="1.5" customHeight="1">
      <c r="A11" s="27"/>
      <c r="B11" s="27"/>
      <c r="C11" s="27"/>
      <c r="D11" s="27"/>
      <c r="E11" s="28"/>
      <c r="F11" s="28"/>
      <c r="G11" s="28"/>
      <c r="H11" s="28"/>
      <c r="I11" s="28"/>
      <c r="J11" s="28"/>
      <c r="K11" s="28"/>
    </row>
    <row r="12" spans="1:11" ht="23.25" customHeight="1">
      <c r="A12" s="244" t="s">
        <v>77</v>
      </c>
      <c r="B12" s="245"/>
      <c r="C12" s="245"/>
      <c r="D12" s="245"/>
      <c r="E12" s="30">
        <v>3191</v>
      </c>
      <c r="F12" s="30">
        <v>1611</v>
      </c>
      <c r="G12" s="30">
        <v>1580</v>
      </c>
      <c r="I12" s="30">
        <v>82</v>
      </c>
      <c r="J12" s="56">
        <v>0</v>
      </c>
      <c r="K12" s="56">
        <v>82</v>
      </c>
    </row>
    <row r="13" spans="1:11" ht="23.25" customHeight="1">
      <c r="A13" s="246" t="s">
        <v>78</v>
      </c>
      <c r="B13" s="246"/>
      <c r="C13" s="246"/>
      <c r="D13" s="246"/>
      <c r="E13" s="30">
        <v>232</v>
      </c>
      <c r="F13" s="71">
        <v>114</v>
      </c>
      <c r="G13" s="71">
        <v>118</v>
      </c>
      <c r="I13" s="30">
        <v>13</v>
      </c>
      <c r="J13" s="76">
        <v>0</v>
      </c>
      <c r="K13" s="75">
        <v>13</v>
      </c>
    </row>
    <row r="14" spans="1:11" ht="17.25" customHeight="1">
      <c r="A14" s="246" t="s">
        <v>79</v>
      </c>
      <c r="B14" s="246"/>
      <c r="C14" s="246"/>
      <c r="D14" s="246"/>
      <c r="E14" s="30">
        <v>2182</v>
      </c>
      <c r="F14" s="71">
        <v>1094</v>
      </c>
      <c r="G14" s="71">
        <v>1088</v>
      </c>
      <c r="I14" s="30">
        <v>48</v>
      </c>
      <c r="J14" s="76">
        <v>0</v>
      </c>
      <c r="K14" s="75">
        <v>48</v>
      </c>
    </row>
    <row r="15" spans="1:11" ht="17.25" customHeight="1">
      <c r="A15" s="238" t="s">
        <v>81</v>
      </c>
      <c r="B15" s="238"/>
      <c r="C15" s="238"/>
      <c r="D15" s="238"/>
      <c r="E15" s="30">
        <v>777</v>
      </c>
      <c r="F15" s="71">
        <v>403</v>
      </c>
      <c r="G15" s="71">
        <v>374</v>
      </c>
      <c r="I15" s="30">
        <v>21</v>
      </c>
      <c r="J15" s="76">
        <v>0</v>
      </c>
      <c r="K15" s="75">
        <v>21</v>
      </c>
    </row>
    <row r="16" spans="1:11" ht="17.25" customHeight="1">
      <c r="A16" s="220"/>
      <c r="B16" s="220"/>
      <c r="C16" s="220"/>
      <c r="D16" s="220"/>
      <c r="E16" s="28"/>
      <c r="F16" s="28"/>
      <c r="G16" s="28"/>
      <c r="H16" s="28"/>
      <c r="I16" s="28"/>
      <c r="J16" s="28"/>
      <c r="K16" s="28"/>
    </row>
    <row r="17" spans="1:11" ht="11.25" customHeight="1">
      <c r="A17" s="6"/>
      <c r="B17" s="6"/>
      <c r="C17" s="6"/>
      <c r="D17" s="6"/>
      <c r="J17" s="6"/>
      <c r="K17" s="42"/>
    </row>
    <row r="18" spans="1:11" ht="11.25" customHeight="1">
      <c r="A18" s="79" t="s">
        <v>44</v>
      </c>
      <c r="B18" s="278" t="s">
        <v>138</v>
      </c>
      <c r="C18" s="279"/>
      <c r="D18" s="279"/>
      <c r="E18" s="279"/>
      <c r="F18" s="279"/>
      <c r="G18" s="279"/>
      <c r="H18" s="279"/>
      <c r="I18" s="279"/>
      <c r="J18" s="279"/>
      <c r="K18" s="279"/>
    </row>
    <row r="19" spans="1:11" ht="11.25">
      <c r="A19" s="53" t="s">
        <v>50</v>
      </c>
      <c r="B19" s="6"/>
      <c r="C19" s="6"/>
      <c r="D19" s="238" t="s">
        <v>133</v>
      </c>
      <c r="E19" s="238"/>
      <c r="F19" s="238"/>
      <c r="G19" s="238"/>
      <c r="H19" s="238"/>
      <c r="I19" s="238"/>
      <c r="J19" s="238"/>
      <c r="K19" s="238"/>
    </row>
    <row r="20" ht="11.25" hidden="1">
      <c r="A20" s="6" t="s">
        <v>2</v>
      </c>
    </row>
    <row r="21" ht="11.25" hidden="1"/>
    <row r="22" ht="11.25" hidden="1"/>
    <row r="23" ht="11.25" hidden="1"/>
    <row r="24" ht="11.25" hidden="1"/>
    <row r="25" ht="11.25" hidden="1"/>
    <row r="26" ht="11.25" hidden="1"/>
    <row r="27" ht="11.25" hidden="1"/>
    <row r="28" ht="11.25" hidden="1"/>
    <row r="29" ht="11.25" hidden="1"/>
    <row r="30" ht="11.25" hidden="1"/>
    <row r="31" ht="11.25" hidden="1"/>
    <row r="32" ht="11.25" hidden="1"/>
    <row r="33" ht="11.25" hidden="1"/>
    <row r="34" ht="11.25" hidden="1"/>
    <row r="35" ht="11.25" hidden="1"/>
    <row r="36" ht="11.25" hidden="1"/>
    <row r="37" ht="11.25" hidden="1"/>
    <row r="38" spans="2:12" ht="11.25" hidden="1">
      <c r="B38" s="2"/>
      <c r="C38" s="2"/>
      <c r="D38" s="2"/>
      <c r="J38" s="2"/>
      <c r="K38" s="2"/>
      <c r="L38" s="2"/>
    </row>
  </sheetData>
  <sheetProtection/>
  <mergeCells count="13">
    <mergeCell ref="D19:K19"/>
    <mergeCell ref="A12:D12"/>
    <mergeCell ref="A13:D13"/>
    <mergeCell ref="A14:D14"/>
    <mergeCell ref="A15:D15"/>
    <mergeCell ref="A16:D16"/>
    <mergeCell ref="B18:K18"/>
    <mergeCell ref="A2:J2"/>
    <mergeCell ref="A3:J3"/>
    <mergeCell ref="A4:J4"/>
    <mergeCell ref="A7:D10"/>
    <mergeCell ref="E7:G8"/>
    <mergeCell ref="I7:K8"/>
  </mergeCells>
  <hyperlinks>
    <hyperlink ref="K2" location="Índice!A1" tooltip="Ir a Índice" display="Índice!A1"/>
  </hyperlinks>
  <printOptions/>
  <pageMargins left="0.7874015748031497" right="0.5905511811023623" top="0.5511811023622047" bottom="0.8661417322834646" header="0" footer="0.393700787401575"/>
  <pageSetup horizontalDpi="600" verticalDpi="600" orientation="portrait" r:id="rId1"/>
  <headerFooter alignWithMargins="0">
    <oddHeader>&amp;L&amp;10&amp;K000080 INEGI. Anuario estadístico y geográfico de Baja California Sur 2016.</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Anuario estadístico y geográfico de Baja California Sur 2016. Educación, ciencia y tecnología</dc:title>
  <dc:subject/>
  <dc:creator>INEGI</dc:creator>
  <cp:keywords>Matrícula Escolar Planteles Educativos Niveles Escolares</cp:keywords>
  <dc:description/>
  <cp:lastModifiedBy>INEGI</cp:lastModifiedBy>
  <cp:lastPrinted>2016-10-28T21:26:49Z</cp:lastPrinted>
  <dcterms:created xsi:type="dcterms:W3CDTF">2016-06-01T19:28:34Z</dcterms:created>
  <dcterms:modified xsi:type="dcterms:W3CDTF">2016-11-07T17:54:19Z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